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sharedStrings.xml" ContentType="application/vnd.openxmlformats-officedocument.spreadsheetml.sharedStrings+xml"/>
  <Override PartName="/xl/media/image1.png" ContentType="image/png"/>
  <Override PartName="/xl/media/image2.png" ContentType="image/png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_rels/drawing1.xml.rels" ContentType="application/vnd.openxmlformats-package.relationships+xml"/>
  <Override PartName="/xl/drawings/_rels/drawing2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Rekapitulace stavby" sheetId="1" state="visible" r:id="rId2"/>
    <sheet name="Zderadova3,3 - Oprava byt..." sheetId="2" state="visible" r:id="rId3"/>
  </sheets>
  <definedNames>
    <definedName function="false" hidden="false" localSheetId="0" name="_xlnm.Print_Area" vbProcedure="false">'Rekapitulace stavby'!$D$4:$AO$76,'Rekapitulace stavby'!$C$82:$AQ$96</definedName>
    <definedName function="false" hidden="false" localSheetId="0" name="_xlnm.Print_Titles" vbProcedure="false">'Rekapitulace stavby'!$92:$92</definedName>
    <definedName function="false" hidden="false" localSheetId="1" name="_xlnm.Print_Area" vbProcedure="false">'Zderadova3,3 - Oprava byt...'!$C$4:$J$76,'Zderadova3,3 - Oprava byt...'!$C$82:$J$114,'Zderadova3,3 - Oprava byt...'!$C$120:$K$257</definedName>
    <definedName function="false" hidden="false" localSheetId="1" name="_xlnm.Print_Titles" vbProcedure="false">'Zderadova3,3 - Oprava byt...'!$130:$130</definedName>
    <definedName function="false" hidden="true" localSheetId="1" name="_xlnm._FilterDatabase" vbProcedure="false">'Zderadova3,3 - Oprava byt...'!$C$130:$K$257</definedName>
  </definedName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<sst xmlns="http://schemas.openxmlformats.org/spreadsheetml/2006/main" count="1667" uniqueCount="500">
  <si>
    <t xml:space="preserve">Export Komplet</t>
  </si>
  <si>
    <t xml:space="preserve">2.0</t>
  </si>
  <si>
    <t xml:space="preserve">False</t>
  </si>
  <si>
    <t xml:space="preserve">{35e52a52-895b-41f4-a185-f4cf9c95af59}</t>
  </si>
  <si>
    <t xml:space="preserve">&gt;&gt;  skryté sloupce  &lt;&lt;</t>
  </si>
  <si>
    <t xml:space="preserve">0,01</t>
  </si>
  <si>
    <t xml:space="preserve">21</t>
  </si>
  <si>
    <t xml:space="preserve">15</t>
  </si>
  <si>
    <t xml:space="preserve">REKAPITULACE STAVBY</t>
  </si>
  <si>
    <t xml:space="preserve">v ---  níže se nacházejí doplnkové a pomocné údaje k sestavám  --- v</t>
  </si>
  <si>
    <t xml:space="preserve">Návod na vyplnění</t>
  </si>
  <si>
    <t xml:space="preserve">0,001</t>
  </si>
  <si>
    <t xml:space="preserve">Kód:</t>
  </si>
  <si>
    <t xml:space="preserve">Zderadova3,3</t>
  </si>
  <si>
    <t xml:space="preserve">Měnit lze pouze buňky se žlutým podbarvením!_x005F_x000d_
_x005F_x000d_
1) na prvním listu Rekapitulace stavby vyplňte v sestavě_x005F_x000d_
_x005F_x000d_
    a) Souhrnný list_x005F_x000d_
       - údaje o Uchazeči_x005F_x000d_
         (přenesou se do ostatních sestav i v jiných listech)_x005F_x000d_
_x005F_x000d_
    b) Rekapitulace objektů_x005F_x000d_
       - potřebné Ostatní náklady_x005F_x000d_
_x005F_x000d_
2) na vybraných listech vyplňte v sestavě_x005F_x000d_
_x005F_x000d_
    a) Krycí list_x005F_x000d_
       - údaje o Uchazeči, pokud se liší od údajů o Uchazeči na Souhrnném listu_x005F_x000d_
         (údaje se přenesou do ostatních sestav v daném listu)_x005F_x000d_
_x005F_x000d_
    b) Rekapitulace rozpočtu_x005F_x000d_
       - potřebné Ostatní náklady_x005F_x000d_
_x005F_x000d_
    c) Celkové náklady za stavbu_x005F_x000d_
       - ceny u položek_x005F_x000d_
       - množství, pokud má žluté podbarvení_x005F_x000d_
       - a v případě potřeby poznámku (ta je ve skrytém sloupci)</t>
  </si>
  <si>
    <t xml:space="preserve">Stavba:</t>
  </si>
  <si>
    <t xml:space="preserve">Oprava bytu č.3</t>
  </si>
  <si>
    <t xml:space="preserve">KSO:</t>
  </si>
  <si>
    <t xml:space="preserve">CC-CZ:</t>
  </si>
  <si>
    <t xml:space="preserve">Místo:</t>
  </si>
  <si>
    <t xml:space="preserve">Zderadova 3, Brno</t>
  </si>
  <si>
    <t xml:space="preserve">Datum:</t>
  </si>
  <si>
    <t xml:space="preserve">29. 7. 2021</t>
  </si>
  <si>
    <t xml:space="preserve">Zadavatel:</t>
  </si>
  <si>
    <t xml:space="preserve">IČ:</t>
  </si>
  <si>
    <t xml:space="preserve">MmBrna,OSM Husova 3,Brno</t>
  </si>
  <si>
    <t xml:space="preserve">DIČ:</t>
  </si>
  <si>
    <t xml:space="preserve">Uchazeč:</t>
  </si>
  <si>
    <t xml:space="preserve">Vyplň údaj</t>
  </si>
  <si>
    <t xml:space="preserve">Projektant:</t>
  </si>
  <si>
    <t xml:space="preserve">R.Volková</t>
  </si>
  <si>
    <t xml:space="preserve">True</t>
  </si>
  <si>
    <t xml:space="preserve">Zpracovatel:</t>
  </si>
  <si>
    <t xml:space="preserve">Poznámka:</t>
  </si>
  <si>
    <t xml:space="preserve">Cena bez DPH</t>
  </si>
  <si>
    <t xml:space="preserve">Sazba daně</t>
  </si>
  <si>
    <t xml:space="preserve">Základ daně</t>
  </si>
  <si>
    <t xml:space="preserve">Výše daně</t>
  </si>
  <si>
    <t xml:space="preserve">DPH</t>
  </si>
  <si>
    <t xml:space="preserve">základní</t>
  </si>
  <si>
    <t xml:space="preserve">snížená</t>
  </si>
  <si>
    <t xml:space="preserve">zákl. přenesená</t>
  </si>
  <si>
    <t xml:space="preserve">sníž. přenesená</t>
  </si>
  <si>
    <t xml:space="preserve">nulová</t>
  </si>
  <si>
    <t xml:space="preserve">Cena s DPH</t>
  </si>
  <si>
    <t xml:space="preserve">v</t>
  </si>
  <si>
    <t xml:space="preserve">CZK</t>
  </si>
  <si>
    <t xml:space="preserve">Projektant</t>
  </si>
  <si>
    <t xml:space="preserve">Zpracovatel</t>
  </si>
  <si>
    <t xml:space="preserve">Datum a podpis:</t>
  </si>
  <si>
    <t xml:space="preserve">Razítko</t>
  </si>
  <si>
    <t xml:space="preserve">Objednavatel</t>
  </si>
  <si>
    <t xml:space="preserve">Uchazeč</t>
  </si>
  <si>
    <t xml:space="preserve">REKAPITULACE OBJEKTŮ STAVBY A SOUPISŮ PRACÍ</t>
  </si>
  <si>
    <t xml:space="preserve">Informatívní údaje z listů zakázek</t>
  </si>
  <si>
    <t xml:space="preserve">Kód</t>
  </si>
  <si>
    <t xml:space="preserve">Popis</t>
  </si>
  <si>
    <t xml:space="preserve">Cena bez DPH [CZK]</t>
  </si>
  <si>
    <t xml:space="preserve">Cena s DPH [CZK]</t>
  </si>
  <si>
    <t xml:space="preserve">Typ</t>
  </si>
  <si>
    <t xml:space="preserve">z toho Ostat._x005F_x000d_
náklady [CZK]</t>
  </si>
  <si>
    <t xml:space="preserve">DPH [CZK]</t>
  </si>
  <si>
    <t xml:space="preserve">Normohodiny [h]</t>
  </si>
  <si>
    <t xml:space="preserve">DPH základní [CZK]</t>
  </si>
  <si>
    <t xml:space="preserve">DPH snížená [CZK]</t>
  </si>
  <si>
    <t xml:space="preserve">DPH základní přenesená_x005F_x000d_
[CZK]</t>
  </si>
  <si>
    <t xml:space="preserve">DPH snížená přenesená_x005F_x000d_
[CZK]</t>
  </si>
  <si>
    <t xml:space="preserve">Základna_x005F_x000d_
DPH základní</t>
  </si>
  <si>
    <t xml:space="preserve">Základna_x005F_x000d_
DPH snížená</t>
  </si>
  <si>
    <t xml:space="preserve">Základna_x005F_x000d_
DPH zákl. přenesená</t>
  </si>
  <si>
    <t xml:space="preserve">Základna_x005F_x000d_
DPH sníž. přenesená</t>
  </si>
  <si>
    <t xml:space="preserve">Základna_x005F_x000d_
DPH nulová</t>
  </si>
  <si>
    <t xml:space="preserve">Náklady z rozpočtů</t>
  </si>
  <si>
    <t xml:space="preserve">D</t>
  </si>
  <si>
    <t xml:space="preserve">0</t>
  </si>
  <si>
    <t xml:space="preserve">IMPORT</t>
  </si>
  <si>
    <t xml:space="preserve">{00000000-0000-0000-0000-000000000000}</t>
  </si>
  <si>
    <t xml:space="preserve">/</t>
  </si>
  <si>
    <t xml:space="preserve">STA</t>
  </si>
  <si>
    <t xml:space="preserve">1</t>
  </si>
  <si>
    <t xml:space="preserve">###NOINSERT###</t>
  </si>
  <si>
    <t xml:space="preserve">KRYCÍ LIST SOUPISU PRACÍ</t>
  </si>
  <si>
    <t xml:space="preserve">REKAPITULACE ČLENĚNÍ SOUPISU PRACÍ</t>
  </si>
  <si>
    <t xml:space="preserve">Kód dílu - Popis</t>
  </si>
  <si>
    <t xml:space="preserve">Cena celkem [CZK]</t>
  </si>
  <si>
    <t xml:space="preserve">Náklady ze soupisu prací</t>
  </si>
  <si>
    <t xml:space="preserve">-1</t>
  </si>
  <si>
    <t xml:space="preserve"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</si>
  <si>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</si>
  <si>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</si>
  <si>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</si>
  <si>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</si>
  <si>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 xml:space="preserve">PSV - Práce a dodávky PSV</t>
  </si>
  <si>
    <t xml:space="preserve">    722 - Zdravotechnika - vnitřní vodovod</t>
  </si>
  <si>
    <t xml:space="preserve">    725 - Zdravotechnika - zařizovací předměty</t>
  </si>
  <si>
    <t xml:space="preserve">    741 - Elektroinstalace - silnoproud</t>
  </si>
  <si>
    <t xml:space="preserve">    766 - Konstrukce truhlářské</t>
  </si>
  <si>
    <t xml:space="preserve">    775 - Podlahy skládané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</si>
  <si>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</si>
  <si>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</si>
  <si>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</si>
  <si>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</si>
  <si>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 xml:space="preserve">VRN - Vedlejší rozpočtové náklady</t>
  </si>
  <si>
    <t xml:space="preserve">    VRN3 - Zařízení staveniště</t>
  </si>
  <si>
    <t xml:space="preserve">    VRN6 - Územní vlivy</t>
  </si>
  <si>
    <t xml:space="preserve">    VRN7 - Provozní vlivy</t>
  </si>
  <si>
    <t xml:space="preserve">SOUPIS PRACÍ</t>
  </si>
  <si>
    <t xml:space="preserve">PČ</t>
  </si>
  <si>
    <t xml:space="preserve">MJ</t>
  </si>
  <si>
    <t xml:space="preserve">Množství</t>
  </si>
  <si>
    <t xml:space="preserve">J.cena [CZK]</t>
  </si>
  <si>
    <t xml:space="preserve">Cenová soustava</t>
  </si>
  <si>
    <t xml:space="preserve">J. Nh [h]</t>
  </si>
  <si>
    <t xml:space="preserve">Nh celkem [h]</t>
  </si>
  <si>
    <t xml:space="preserve">J. hmotnost [t]</t>
  </si>
  <si>
    <t xml:space="preserve">Hmotnost celkem [t]</t>
  </si>
  <si>
    <t xml:space="preserve">J. suť [t]</t>
  </si>
  <si>
    <t xml:space="preserve">Suť Celkem [t]</t>
  </si>
  <si>
    <t xml:space="preserve">Náklady soupisu celkem</t>
  </si>
  <si>
    <t xml:space="preserve">HSV</t>
  </si>
  <si>
    <t xml:space="preserve">Práce a dodávky HSV</t>
  </si>
  <si>
    <t xml:space="preserve">ROZPOCET</t>
  </si>
  <si>
    <t xml:space="preserve">6</t>
  </si>
  <si>
    <t xml:space="preserve">Úpravy povrchů, podlahy a osazování výplní</t>
  </si>
  <si>
    <t xml:space="preserve">K</t>
  </si>
  <si>
    <t xml:space="preserve">611325421</t>
  </si>
  <si>
    <t xml:space="preserve">Oprava vnitřní vápenocementové štukové omítky stropů v rozsahu plochy do 10 %</t>
  </si>
  <si>
    <t xml:space="preserve">m2</t>
  </si>
  <si>
    <t xml:space="preserve">CS ÚRS 2021 02</t>
  </si>
  <si>
    <t xml:space="preserve">4</t>
  </si>
  <si>
    <t xml:space="preserve">2</t>
  </si>
  <si>
    <t xml:space="preserve">1423728921</t>
  </si>
  <si>
    <t xml:space="preserve">VV</t>
  </si>
  <si>
    <t xml:space="preserve">3,5+4,6+6+23,5+15,5</t>
  </si>
  <si>
    <t xml:space="preserve">612131121</t>
  </si>
  <si>
    <t xml:space="preserve">Penetrační disperzní nátěr vnitřních stěn nanášený ručně</t>
  </si>
  <si>
    <t xml:space="preserve">1794510122</t>
  </si>
  <si>
    <t xml:space="preserve">3</t>
  </si>
  <si>
    <t xml:space="preserve">612142001</t>
  </si>
  <si>
    <t xml:space="preserve">Potažení vnitřních stěn sklovláknitým pletivem vtlačeným do tenkovrstvé hmoty</t>
  </si>
  <si>
    <t xml:space="preserve">-1625269244</t>
  </si>
  <si>
    <t xml:space="preserve">"04"(5,15+4,3+3,9)*2,7-0,9*2,0*2</t>
  </si>
  <si>
    <t xml:space="preserve">"05"3,0*2,7-1,2*1,25</t>
  </si>
  <si>
    <t xml:space="preserve">Součet</t>
  </si>
  <si>
    <t xml:space="preserve">612311131</t>
  </si>
  <si>
    <t xml:space="preserve">Potažení vnitřních stěn vápenným štukem tloušťky do 3 mm</t>
  </si>
  <si>
    <t xml:space="preserve">-314559466</t>
  </si>
  <si>
    <t xml:space="preserve">39,045</t>
  </si>
  <si>
    <t xml:space="preserve">5</t>
  </si>
  <si>
    <t xml:space="preserve">612321111</t>
  </si>
  <si>
    <t xml:space="preserve">Vápenocementová omítka hrubá jednovrstvá zatřená vnitřních stěn nanášená ručně</t>
  </si>
  <si>
    <t xml:space="preserve">1249839115</t>
  </si>
  <si>
    <t xml:space="preserve">612325422</t>
  </si>
  <si>
    <t xml:space="preserve">Oprava vnitřní vápenocementové štukové omítky stěn v rozsahu plochy přes 10 do 30 %</t>
  </si>
  <si>
    <t xml:space="preserve">-1331080620</t>
  </si>
  <si>
    <t xml:space="preserve">"01"(1,2+2,9)*2*2,65-0,8*2*2-0,6*2</t>
  </si>
  <si>
    <t xml:space="preserve">"02"(1,7+2,9)*2*0,65</t>
  </si>
  <si>
    <t xml:space="preserve">"03"(0,6+3,15*2+1,9)*2,65-1,2*1,25+1,25*3*0,2</t>
  </si>
  <si>
    <t xml:space="preserve">"04"(5,15+4,55)*2*2,65-0,9*2*2-1,34*2,65-1,2*1,25*2+1,25*3*0,2*2</t>
  </si>
  <si>
    <t xml:space="preserve">"05"(5,15+3,0)*2*2,65-0,9*2-1,2*1,25*2+1,25*3*0,2*2-39,045</t>
  </si>
  <si>
    <t xml:space="preserve">7</t>
  </si>
  <si>
    <t xml:space="preserve">619991011</t>
  </si>
  <si>
    <t xml:space="preserve">Obalení konstrukcí a prvků fólií přilepenou lepící páskou</t>
  </si>
  <si>
    <t xml:space="preserve">-289042856</t>
  </si>
  <si>
    <t xml:space="preserve">1,2*1,25*5</t>
  </si>
  <si>
    <t xml:space="preserve">8</t>
  </si>
  <si>
    <t xml:space="preserve">642-pc 1</t>
  </si>
  <si>
    <t xml:space="preserve">Zapravení děr v obkladu</t>
  </si>
  <si>
    <t xml:space="preserve">sada</t>
  </si>
  <si>
    <t xml:space="preserve">-1955027318</t>
  </si>
  <si>
    <t xml:space="preserve">9</t>
  </si>
  <si>
    <t xml:space="preserve">Ostatní konstrukce a práce, bourání</t>
  </si>
  <si>
    <t xml:space="preserve">952901111</t>
  </si>
  <si>
    <t xml:space="preserve">Vyčištění budov bytové a občanské výstavby při výšce podlaží do 4 m</t>
  </si>
  <si>
    <t xml:space="preserve">-1701647207</t>
  </si>
  <si>
    <t xml:space="preserve">10</t>
  </si>
  <si>
    <t xml:space="preserve">952-pc 1</t>
  </si>
  <si>
    <t xml:space="preserve">Odvoz a likvidace, háčků a šrouby,závěs</t>
  </si>
  <si>
    <t xml:space="preserve">807090955</t>
  </si>
  <si>
    <t xml:space="preserve">11</t>
  </si>
  <si>
    <t xml:space="preserve">952-pc 2</t>
  </si>
  <si>
    <t xml:space="preserve">Vyčistit umyvadlo,skříňku,zrcadlo,baterie,dlažbu,obklad</t>
  </si>
  <si>
    <t xml:space="preserve">hod</t>
  </si>
  <si>
    <t xml:space="preserve">723047747</t>
  </si>
  <si>
    <t xml:space="preserve">12</t>
  </si>
  <si>
    <t xml:space="preserve">952-pc 3</t>
  </si>
  <si>
    <t xml:space="preserve">Vyčistit radiátory</t>
  </si>
  <si>
    <t xml:space="preserve">-1798766867</t>
  </si>
  <si>
    <t xml:space="preserve">13</t>
  </si>
  <si>
    <t xml:space="preserve">952-pc 4</t>
  </si>
  <si>
    <t xml:space="preserve">Vyvěšení dveří a odvoz</t>
  </si>
  <si>
    <t xml:space="preserve">kus</t>
  </si>
  <si>
    <t xml:space="preserve">-1314963788</t>
  </si>
  <si>
    <t xml:space="preserve">14</t>
  </si>
  <si>
    <t xml:space="preserve">952-pc 5</t>
  </si>
  <si>
    <t xml:space="preserve">Výměna dvířek k uzávěrům vody</t>
  </si>
  <si>
    <t xml:space="preserve">-926081371</t>
  </si>
  <si>
    <t xml:space="preserve">952-pc  6</t>
  </si>
  <si>
    <t xml:space="preserve">Vyčištění sporáku</t>
  </si>
  <si>
    <t xml:space="preserve">-1923228797</t>
  </si>
  <si>
    <t xml:space="preserve">16</t>
  </si>
  <si>
    <t xml:space="preserve">952-pc  7</t>
  </si>
  <si>
    <t xml:space="preserve">Vyměna závěsu</t>
  </si>
  <si>
    <t xml:space="preserve">1564240444</t>
  </si>
  <si>
    <t xml:space="preserve">17</t>
  </si>
  <si>
    <t xml:space="preserve">978011121</t>
  </si>
  <si>
    <t xml:space="preserve">Otlučení (osekání) vnitřní vápenné nebo vápenocementové omítky stropů v rozsahu přes 5 do 10 %</t>
  </si>
  <si>
    <t xml:space="preserve">1983946782</t>
  </si>
  <si>
    <t xml:space="preserve">18</t>
  </si>
  <si>
    <t xml:space="preserve">978013141</t>
  </si>
  <si>
    <t xml:space="preserve">Otlučení (osekání) vnitřní vápenné nebo vápenocementové omítky stěn v rozsahu přes 10 do 30 %</t>
  </si>
  <si>
    <t xml:space="preserve">-161356484</t>
  </si>
  <si>
    <t xml:space="preserve">19</t>
  </si>
  <si>
    <t xml:space="preserve">978013191</t>
  </si>
  <si>
    <t xml:space="preserve">Otlučení (osekání) vnitřní vápenné nebo vápenocementové omítky stěn v rozsahu přes 50 do 100 %</t>
  </si>
  <si>
    <t xml:space="preserve">-563681931</t>
  </si>
  <si>
    <t xml:space="preserve">2,9*2,2+1,5*2,22</t>
  </si>
  <si>
    <t xml:space="preserve">20</t>
  </si>
  <si>
    <t xml:space="preserve">978059541</t>
  </si>
  <si>
    <t xml:space="preserve">Odsekání a odebrání obkladů stěn z vnitřních obkládaček plochy přes 1 m2</t>
  </si>
  <si>
    <t xml:space="preserve">-1139108940</t>
  </si>
  <si>
    <t xml:space="preserve">997</t>
  </si>
  <si>
    <t xml:space="preserve">Přesun sutě</t>
  </si>
  <si>
    <t xml:space="preserve">997013213</t>
  </si>
  <si>
    <t xml:space="preserve">Vnitrostaveništní doprava suti a vybouraných hmot pro budovy v přes 9 do 12 m ručně</t>
  </si>
  <si>
    <t xml:space="preserve">t</t>
  </si>
  <si>
    <t xml:space="preserve">-539902046</t>
  </si>
  <si>
    <t xml:space="preserve">22</t>
  </si>
  <si>
    <t xml:space="preserve">997013501</t>
  </si>
  <si>
    <t xml:space="preserve">Odvoz suti a vybouraných hmot na skládku nebo meziskládku do 1 km se složením</t>
  </si>
  <si>
    <t xml:space="preserve">1731377682</t>
  </si>
  <si>
    <t xml:space="preserve">23</t>
  </si>
  <si>
    <t xml:space="preserve">997013509</t>
  </si>
  <si>
    <t xml:space="preserve">Příplatek k odvozu suti a vybouraných hmot na skládku ZKD 1 km přes 1 km</t>
  </si>
  <si>
    <t xml:space="preserve">1986576157</t>
  </si>
  <si>
    <t xml:space="preserve">2,752*24 'Přepočtené koeficientem množství</t>
  </si>
  <si>
    <t xml:space="preserve">24</t>
  </si>
  <si>
    <t xml:space="preserve">997013601</t>
  </si>
  <si>
    <t xml:space="preserve">Poplatek za uložení na skládce (skládkovné) stavebního odpadu </t>
  </si>
  <si>
    <t xml:space="preserve">-956889690</t>
  </si>
  <si>
    <t xml:space="preserve">998</t>
  </si>
  <si>
    <t xml:space="preserve">Přesun hmot</t>
  </si>
  <si>
    <t xml:space="preserve">25</t>
  </si>
  <si>
    <t xml:space="preserve">998018002</t>
  </si>
  <si>
    <t xml:space="preserve">Přesun hmot ruční pro budovy v přes 6 do 12 m</t>
  </si>
  <si>
    <t xml:space="preserve">-1806691020</t>
  </si>
  <si>
    <t xml:space="preserve">PSV</t>
  </si>
  <si>
    <t xml:space="preserve">Práce a dodávky PSV</t>
  </si>
  <si>
    <t xml:space="preserve">722</t>
  </si>
  <si>
    <t xml:space="preserve">Zdravotechnika - vnitřní vodovod</t>
  </si>
  <si>
    <t xml:space="preserve">26</t>
  </si>
  <si>
    <t xml:space="preserve">7221-pc1</t>
  </si>
  <si>
    <t xml:space="preserve">Kontrola funkčnosti uzávěru teplé a stadené vody-případná výměna</t>
  </si>
  <si>
    <t xml:space="preserve">-1622464915</t>
  </si>
  <si>
    <t xml:space="preserve">725</t>
  </si>
  <si>
    <t xml:space="preserve">Zdravotechnika - zařizovací předměty</t>
  </si>
  <si>
    <t xml:space="preserve">27</t>
  </si>
  <si>
    <t xml:space="preserve">725-pc 1</t>
  </si>
  <si>
    <t xml:space="preserve">Demontáž závěsného klozetu se splachovadlem</t>
  </si>
  <si>
    <t xml:space="preserve">soubor</t>
  </si>
  <si>
    <t xml:space="preserve">-556505457</t>
  </si>
  <si>
    <t xml:space="preserve">28</t>
  </si>
  <si>
    <t xml:space="preserve">725-pc 2</t>
  </si>
  <si>
    <t xml:space="preserve">Kombi klozet s hlubokým splachováním odpad vodorovný včetně napojení a zapravení</t>
  </si>
  <si>
    <t xml:space="preserve">775241840</t>
  </si>
  <si>
    <t xml:space="preserve">29</t>
  </si>
  <si>
    <t xml:space="preserve">998725202</t>
  </si>
  <si>
    <t xml:space="preserve">Přesun hmot procentní pro zařizovací předměty v objektech v přes 6 do 12 m</t>
  </si>
  <si>
    <t xml:space="preserve">%</t>
  </si>
  <si>
    <t xml:space="preserve">-946797356</t>
  </si>
  <si>
    <t xml:space="preserve">741</t>
  </si>
  <si>
    <t xml:space="preserve">Elektroinstalace - silnoproud</t>
  </si>
  <si>
    <t xml:space="preserve">30</t>
  </si>
  <si>
    <t xml:space="preserve">741370002</t>
  </si>
  <si>
    <t xml:space="preserve">Montáž svítidlo žárovkové bytové stropní přisazené 1 zdroj se sklem</t>
  </si>
  <si>
    <t xml:space="preserve">1317107888</t>
  </si>
  <si>
    <t xml:space="preserve">31</t>
  </si>
  <si>
    <t xml:space="preserve">M</t>
  </si>
  <si>
    <t xml:space="preserve">3482127</t>
  </si>
  <si>
    <t xml:space="preserve">svítidlo interiérové žárovkové-předsíň,koupelna,kuchyň</t>
  </si>
  <si>
    <t xml:space="preserve">32</t>
  </si>
  <si>
    <t xml:space="preserve">-972650293</t>
  </si>
  <si>
    <t xml:space="preserve">7419-pc 1</t>
  </si>
  <si>
    <t xml:space="preserve">Osazení čokolády na volné dráty na stropě</t>
  </si>
  <si>
    <t xml:space="preserve">823764820</t>
  </si>
  <si>
    <t xml:space="preserve">33</t>
  </si>
  <si>
    <t xml:space="preserve">7420-pc 3</t>
  </si>
  <si>
    <t xml:space="preserve">Likvidace demontovaného elektroodpadu</t>
  </si>
  <si>
    <t xml:space="preserve">677416775</t>
  </si>
  <si>
    <t xml:space="preserve">34</t>
  </si>
  <si>
    <t xml:space="preserve">998741202</t>
  </si>
  <si>
    <t xml:space="preserve">Přesun hmot procentní pro silnoproud v objektech v přes 6 do 12 m</t>
  </si>
  <si>
    <t xml:space="preserve">-779596252</t>
  </si>
  <si>
    <t xml:space="preserve">766</t>
  </si>
  <si>
    <t xml:space="preserve">Konstrukce truhlářské</t>
  </si>
  <si>
    <t xml:space="preserve">35</t>
  </si>
  <si>
    <t xml:space="preserve">61162014R2</t>
  </si>
  <si>
    <t xml:space="preserve">D+m dveře jednokřídlé fóliové plné bílé 900x1970mm včetně kování,klik a zámku z předsíně do koupelny</t>
  </si>
  <si>
    <t xml:space="preserve">-259571803</t>
  </si>
  <si>
    <t xml:space="preserve">36</t>
  </si>
  <si>
    <t xml:space="preserve">61162014R3</t>
  </si>
  <si>
    <t xml:space="preserve">D+m dveře jednokřídlé vstupní plné 900x1970mm - včetně kování,klik,kukátka a bezp.zámku protipožární-nutno přeměřit na stavbě</t>
  </si>
  <si>
    <t xml:space="preserve">-1039586960</t>
  </si>
  <si>
    <t xml:space="preserve">37</t>
  </si>
  <si>
    <t xml:space="preserve">766-pc  1</t>
  </si>
  <si>
    <t xml:space="preserve">U okna 120/125cm vyměnit zaslení-je rozbité-m.č.04,05</t>
  </si>
  <si>
    <t xml:space="preserve">-775860188</t>
  </si>
  <si>
    <t xml:space="preserve">38</t>
  </si>
  <si>
    <t xml:space="preserve">766-pc 2</t>
  </si>
  <si>
    <t xml:space="preserve">Očištění a seřízení oken</t>
  </si>
  <si>
    <t xml:space="preserve">-1735757272</t>
  </si>
  <si>
    <t xml:space="preserve">39</t>
  </si>
  <si>
    <t xml:space="preserve">766-pc 3</t>
  </si>
  <si>
    <t xml:space="preserve">Vyčištění kuchyňské linky,oprava a doplnění+ nový digestoř-nutno vidět na stavbě</t>
  </si>
  <si>
    <t xml:space="preserve">419691094</t>
  </si>
  <si>
    <t xml:space="preserve">40</t>
  </si>
  <si>
    <t xml:space="preserve">998766202</t>
  </si>
  <si>
    <t xml:space="preserve">Přesun hmot procentní pro kce truhlářské v objektech v přes 6 do 12 m</t>
  </si>
  <si>
    <t xml:space="preserve">1665212073</t>
  </si>
  <si>
    <t xml:space="preserve">775</t>
  </si>
  <si>
    <t xml:space="preserve">Podlahy skládané</t>
  </si>
  <si>
    <t xml:space="preserve">41</t>
  </si>
  <si>
    <t xml:space="preserve">775411810</t>
  </si>
  <si>
    <t xml:space="preserve">Demontáž soklíků nebo lišt dřevěných přibíjených do suti</t>
  </si>
  <si>
    <t xml:space="preserve">m</t>
  </si>
  <si>
    <t xml:space="preserve">1687908776</t>
  </si>
  <si>
    <t xml:space="preserve">(3,0+7,55+5,15*2+0,6+3,15+1,5)*2</t>
  </si>
  <si>
    <t xml:space="preserve">42</t>
  </si>
  <si>
    <t xml:space="preserve">775541821</t>
  </si>
  <si>
    <t xml:space="preserve">Demontáž podlah plovoucích zaklapávacích do suti</t>
  </si>
  <si>
    <t xml:space="preserve">1434514766</t>
  </si>
  <si>
    <t xml:space="preserve">3,5+6,0+23,5+15,5</t>
  </si>
  <si>
    <t xml:space="preserve">776</t>
  </si>
  <si>
    <t xml:space="preserve">Podlahy povlakové</t>
  </si>
  <si>
    <t xml:space="preserve">43</t>
  </si>
  <si>
    <t xml:space="preserve">776111116</t>
  </si>
  <si>
    <t xml:space="preserve">Odstranění zbytků lepidla z podkladu povlakových podlah broušením</t>
  </si>
  <si>
    <t xml:space="preserve">1184808660</t>
  </si>
  <si>
    <t xml:space="preserve">44</t>
  </si>
  <si>
    <t xml:space="preserve">776111311</t>
  </si>
  <si>
    <t xml:space="preserve">Vysátí podkladu povlakových podlah</t>
  </si>
  <si>
    <t xml:space="preserve">-696264578</t>
  </si>
  <si>
    <t xml:space="preserve">45</t>
  </si>
  <si>
    <t xml:space="preserve">776121112</t>
  </si>
  <si>
    <t xml:space="preserve">Vodou ředitelná penetrace savého podkladu povlakových podlah</t>
  </si>
  <si>
    <t xml:space="preserve">1877137374</t>
  </si>
  <si>
    <t xml:space="preserve">46</t>
  </si>
  <si>
    <t xml:space="preserve">776141111</t>
  </si>
  <si>
    <t xml:space="preserve">Vyrovnání podkladu povlakových podlah stěrkou pevnosti 20 MPa tl do 3 mm</t>
  </si>
  <si>
    <t xml:space="preserve">1894149536</t>
  </si>
  <si>
    <t xml:space="preserve">47</t>
  </si>
  <si>
    <t xml:space="preserve">776221111</t>
  </si>
  <si>
    <t xml:space="preserve">Lepení pásů z PVC standardním lepidlem</t>
  </si>
  <si>
    <t xml:space="preserve">-1630831560</t>
  </si>
  <si>
    <t xml:space="preserve">48</t>
  </si>
  <si>
    <t xml:space="preserve">284122</t>
  </si>
  <si>
    <t xml:space="preserve">krytina podlahová PVC</t>
  </si>
  <si>
    <t xml:space="preserve">-1717494795</t>
  </si>
  <si>
    <t xml:space="preserve">48,5*1,1 'Přepočtené koeficientem množství</t>
  </si>
  <si>
    <t xml:space="preserve">49</t>
  </si>
  <si>
    <t xml:space="preserve">77622311</t>
  </si>
  <si>
    <t xml:space="preserve">Spoj povlakových podlahovin z PVC svařováním za studena</t>
  </si>
  <si>
    <t xml:space="preserve">973522658</t>
  </si>
  <si>
    <t xml:space="preserve">50</t>
  </si>
  <si>
    <t xml:space="preserve">776421111R</t>
  </si>
  <si>
    <t xml:space="preserve">Montáž obvodových lišt lepením+dod.</t>
  </si>
  <si>
    <t xml:space="preserve">672673623</t>
  </si>
  <si>
    <t xml:space="preserve">52,2*1,1</t>
  </si>
  <si>
    <t xml:space="preserve">51</t>
  </si>
  <si>
    <t xml:space="preserve">998776202</t>
  </si>
  <si>
    <t xml:space="preserve">Přesun hmot procentní pro podlahy povlakové v objektech v přes 6 do 12 m</t>
  </si>
  <si>
    <t xml:space="preserve">-329702338</t>
  </si>
  <si>
    <t xml:space="preserve">781</t>
  </si>
  <si>
    <t xml:space="preserve">Dokončovací práce - obklady</t>
  </si>
  <si>
    <t xml:space="preserve">52</t>
  </si>
  <si>
    <t xml:space="preserve">781111011</t>
  </si>
  <si>
    <t xml:space="preserve">Ometení (oprášení) stěny při přípravě podkladu</t>
  </si>
  <si>
    <t xml:space="preserve">1364619609</t>
  </si>
  <si>
    <t xml:space="preserve">2,9*2,22+1,5*2,22</t>
  </si>
  <si>
    <t xml:space="preserve">53</t>
  </si>
  <si>
    <t xml:space="preserve">781121011</t>
  </si>
  <si>
    <t xml:space="preserve">Nátěr penetrační na stěnu</t>
  </si>
  <si>
    <t xml:space="preserve">-317462373</t>
  </si>
  <si>
    <t xml:space="preserve">54</t>
  </si>
  <si>
    <t xml:space="preserve">781131112</t>
  </si>
  <si>
    <t xml:space="preserve">Izolace pod obklad nátěrem nebo stěrkou ve dvou vrstvách včetně napojení</t>
  </si>
  <si>
    <t xml:space="preserve">-1368828398</t>
  </si>
  <si>
    <t xml:space="preserve">55</t>
  </si>
  <si>
    <t xml:space="preserve">781151031</t>
  </si>
  <si>
    <t xml:space="preserve">Celoplošné vyrovnání podkladu stěrkou tl 3 mm</t>
  </si>
  <si>
    <t xml:space="preserve">1107368310</t>
  </si>
  <si>
    <t xml:space="preserve">56</t>
  </si>
  <si>
    <t xml:space="preserve">781474114</t>
  </si>
  <si>
    <t xml:space="preserve">Montáž obkladů vnitřních keramických hladkých přes 19 do 22 ks/m2 lepených flexibilním lepidlem</t>
  </si>
  <si>
    <t xml:space="preserve">-222637673</t>
  </si>
  <si>
    <t xml:space="preserve">57</t>
  </si>
  <si>
    <t xml:space="preserve">59761040</t>
  </si>
  <si>
    <t xml:space="preserve">obklad keramický -podobné jak tam už jsou na 2 stěnách</t>
  </si>
  <si>
    <t xml:space="preserve">1783496851</t>
  </si>
  <si>
    <t xml:space="preserve">9,8*1,1 'Přepočtené koeficientem množství</t>
  </si>
  <si>
    <t xml:space="preserve">58</t>
  </si>
  <si>
    <t xml:space="preserve">781477111</t>
  </si>
  <si>
    <t xml:space="preserve">Příplatek k montáži obkladů vnitřních keramických hladkých za plochu do 10 m2</t>
  </si>
  <si>
    <t xml:space="preserve">1557933657</t>
  </si>
  <si>
    <t xml:space="preserve">59</t>
  </si>
  <si>
    <t xml:space="preserve">781477114</t>
  </si>
  <si>
    <t xml:space="preserve">Příplatek k montáži obkladů vnitřních keramických hladkých za spárování tmelem dvousložkovým</t>
  </si>
  <si>
    <t xml:space="preserve">-1492502787</t>
  </si>
  <si>
    <t xml:space="preserve">60</t>
  </si>
  <si>
    <t xml:space="preserve">781494111</t>
  </si>
  <si>
    <t xml:space="preserve">Plastové profily rohové lepené flexibilním lepidlem</t>
  </si>
  <si>
    <t xml:space="preserve">-965017079</t>
  </si>
  <si>
    <t xml:space="preserve">2,2*3</t>
  </si>
  <si>
    <t xml:space="preserve">61</t>
  </si>
  <si>
    <t xml:space="preserve">781494511</t>
  </si>
  <si>
    <t xml:space="preserve">Plastové profily ukončovací lepené flexibilním lepidlem</t>
  </si>
  <si>
    <t xml:space="preserve">-898120413</t>
  </si>
  <si>
    <t xml:space="preserve">2,9+1,85</t>
  </si>
  <si>
    <t xml:space="preserve">62</t>
  </si>
  <si>
    <t xml:space="preserve">781495115</t>
  </si>
  <si>
    <t xml:space="preserve">Spárování vnitřních obkladů silikonem</t>
  </si>
  <si>
    <t xml:space="preserve">1679948463</t>
  </si>
  <si>
    <t xml:space="preserve">2,9*2+1,5*2+2,2*4</t>
  </si>
  <si>
    <t xml:space="preserve">63</t>
  </si>
  <si>
    <t xml:space="preserve">781495211</t>
  </si>
  <si>
    <t xml:space="preserve">Čištění vnitřních ploch stěn po provedení obkladu chemickými prostředky</t>
  </si>
  <si>
    <t xml:space="preserve">892474007</t>
  </si>
  <si>
    <t xml:space="preserve">64</t>
  </si>
  <si>
    <t xml:space="preserve">998781202</t>
  </si>
  <si>
    <t xml:space="preserve">Přesun hmot procentní pro obklady keramické v objektech v přes 6 do 12 m</t>
  </si>
  <si>
    <t xml:space="preserve">-679528039</t>
  </si>
  <si>
    <t xml:space="preserve">783</t>
  </si>
  <si>
    <t xml:space="preserve">Dokončovací práce - nátěry</t>
  </si>
  <si>
    <t xml:space="preserve">65</t>
  </si>
  <si>
    <t xml:space="preserve">783301311</t>
  </si>
  <si>
    <t xml:space="preserve">Odmaštění zámečnických konstrukcí vodou ředitelným odmašťovačem</t>
  </si>
  <si>
    <t xml:space="preserve">1442860510</t>
  </si>
  <si>
    <t xml:space="preserve">4,9*0,25*4</t>
  </si>
  <si>
    <t xml:space="preserve">66</t>
  </si>
  <si>
    <t xml:space="preserve">7833068011</t>
  </si>
  <si>
    <t xml:space="preserve">Odstranění nátěru ze zámečnických konstrukcí obroušením</t>
  </si>
  <si>
    <t xml:space="preserve">-916174238</t>
  </si>
  <si>
    <t xml:space="preserve">67</t>
  </si>
  <si>
    <t xml:space="preserve">783314101</t>
  </si>
  <si>
    <t xml:space="preserve">Základní jednonásobný syntetický nátěr zámečnických konstrukcí</t>
  </si>
  <si>
    <t xml:space="preserve">1153109219</t>
  </si>
  <si>
    <t xml:space="preserve">68</t>
  </si>
  <si>
    <t xml:space="preserve">783315101</t>
  </si>
  <si>
    <t xml:space="preserve">Mezinátěr jednonásobný syntetický standardní zámečnických konstrukcí</t>
  </si>
  <si>
    <t xml:space="preserve">1791381233</t>
  </si>
  <si>
    <t xml:space="preserve">69</t>
  </si>
  <si>
    <t xml:space="preserve">783317101</t>
  </si>
  <si>
    <t xml:space="preserve">Krycí jednonásobný syntetický standardní nátěr zámečnických konstrukcí</t>
  </si>
  <si>
    <t xml:space="preserve">757498574</t>
  </si>
  <si>
    <t xml:space="preserve">784</t>
  </si>
  <si>
    <t xml:space="preserve">Dokončovací práce - malby a tapety</t>
  </si>
  <si>
    <t xml:space="preserve">70</t>
  </si>
  <si>
    <t xml:space="preserve">784121001</t>
  </si>
  <si>
    <t xml:space="preserve">Oškrabání malby v mísnostech v do 3,80 m</t>
  </si>
  <si>
    <t xml:space="preserve">384496553</t>
  </si>
  <si>
    <t xml:space="preserve">53,1</t>
  </si>
  <si>
    <t xml:space="preserve">(1,2+2,9+1,7+2,9+1,5+3,15+5,15*2+4,55+3,0)*2*2,65</t>
  </si>
  <si>
    <t xml:space="preserve">-39,045</t>
  </si>
  <si>
    <t xml:space="preserve">71</t>
  </si>
  <si>
    <t xml:space="preserve">784121011</t>
  </si>
  <si>
    <t xml:space="preserve">Rozmývání podkladu po oškrabání malby v místnostech v do 3,80 m</t>
  </si>
  <si>
    <t xml:space="preserve">-719880360</t>
  </si>
  <si>
    <t xml:space="preserve">72</t>
  </si>
  <si>
    <t xml:space="preserve">784151011</t>
  </si>
  <si>
    <t xml:space="preserve">Dvojnásobné izolování vodou ředitelnými barvami v místnostech v do 3,80 m</t>
  </si>
  <si>
    <t xml:space="preserve">-268735127</t>
  </si>
  <si>
    <t xml:space="preserve">73</t>
  </si>
  <si>
    <t xml:space="preserve">784181101</t>
  </si>
  <si>
    <t xml:space="preserve">Základní akrylátová jednonásobná bezbarvá penetrace podkladu v místnostech v do 3,80 m</t>
  </si>
  <si>
    <t xml:space="preserve">-923870921</t>
  </si>
  <si>
    <t xml:space="preserve">74</t>
  </si>
  <si>
    <t xml:space="preserve">784221101</t>
  </si>
  <si>
    <t xml:space="preserve">Dvojnásobné bílé malby ze směsí za sucha dobře otěruvzdorných v místnostech do 3,80 m</t>
  </si>
  <si>
    <t xml:space="preserve">503378063</t>
  </si>
  <si>
    <t xml:space="preserve">VRN</t>
  </si>
  <si>
    <t xml:space="preserve">Vedlejší rozpočtové náklady</t>
  </si>
  <si>
    <t xml:space="preserve">VRN3</t>
  </si>
  <si>
    <t xml:space="preserve">Zařízení staveniště</t>
  </si>
  <si>
    <t xml:space="preserve">75</t>
  </si>
  <si>
    <t xml:space="preserve">030001000</t>
  </si>
  <si>
    <t xml:space="preserve">Zařízení staveniště  3%</t>
  </si>
  <si>
    <t xml:space="preserve">1024</t>
  </si>
  <si>
    <t xml:space="preserve">2057506074</t>
  </si>
  <si>
    <t xml:space="preserve">VRN6</t>
  </si>
  <si>
    <t xml:space="preserve">Územní vlivy</t>
  </si>
  <si>
    <t xml:space="preserve">76</t>
  </si>
  <si>
    <t xml:space="preserve">060001000</t>
  </si>
  <si>
    <t xml:space="preserve">Územní vlivy 3,2%</t>
  </si>
  <si>
    <t xml:space="preserve">2008821374</t>
  </si>
  <si>
    <t xml:space="preserve">VRN7</t>
  </si>
  <si>
    <t xml:space="preserve">Provozní vlivy</t>
  </si>
  <si>
    <t xml:space="preserve">77</t>
  </si>
  <si>
    <t xml:space="preserve">073002000</t>
  </si>
  <si>
    <t xml:space="preserve">Ztížený pohyb vozidel v centrech měst 1%</t>
  </si>
  <si>
    <t xml:space="preserve">-1240603501</t>
  </si>
</sst>
</file>

<file path=xl/styles.xml><?xml version="1.0" encoding="utf-8"?>
<styleSheet xmlns="http://schemas.openxmlformats.org/spreadsheetml/2006/main">
  <numFmts count="8">
    <numFmt numFmtId="164" formatCode="General"/>
    <numFmt numFmtId="165" formatCode="@"/>
    <numFmt numFmtId="166" formatCode="#,##0.00"/>
    <numFmt numFmtId="167" formatCode="#,##0.00%"/>
    <numFmt numFmtId="168" formatCode="General"/>
    <numFmt numFmtId="169" formatCode="DD\.MM\.YYYY"/>
    <numFmt numFmtId="170" formatCode="#,##0.00000"/>
    <numFmt numFmtId="171" formatCode="#,##0.000"/>
  </numFmts>
  <fonts count="40">
    <font>
      <sz val="8"/>
      <name val="Arial CE"/>
      <family val="2"/>
      <charset val="1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8"/>
      <color rgb="FFFFFFFF"/>
      <name val="Arial CE"/>
      <family val="0"/>
      <charset val="1"/>
    </font>
    <font>
      <sz val="8"/>
      <color rgb="FF3366FF"/>
      <name val="Arial CE"/>
      <family val="0"/>
      <charset val="1"/>
    </font>
    <font>
      <b val="true"/>
      <sz val="14"/>
      <name val="Arial CE"/>
      <family val="0"/>
      <charset val="1"/>
    </font>
    <font>
      <b val="true"/>
      <sz val="12"/>
      <color rgb="FF969696"/>
      <name val="Arial CE"/>
      <family val="0"/>
      <charset val="1"/>
    </font>
    <font>
      <sz val="10"/>
      <color rgb="FF969696"/>
      <name val="Arial CE"/>
      <family val="0"/>
      <charset val="1"/>
    </font>
    <font>
      <sz val="10"/>
      <name val="Arial CE"/>
      <family val="0"/>
      <charset val="1"/>
    </font>
    <font>
      <b val="true"/>
      <sz val="8"/>
      <color rgb="FF969696"/>
      <name val="Arial CE"/>
      <family val="0"/>
      <charset val="1"/>
    </font>
    <font>
      <b val="true"/>
      <sz val="11"/>
      <name val="Arial CE"/>
      <family val="0"/>
      <charset val="1"/>
    </font>
    <font>
      <b val="true"/>
      <sz val="10"/>
      <name val="Arial CE"/>
      <family val="0"/>
      <charset val="1"/>
    </font>
    <font>
      <b val="true"/>
      <sz val="10"/>
      <color rgb="FF969696"/>
      <name val="Arial CE"/>
      <family val="0"/>
      <charset val="1"/>
    </font>
    <font>
      <b val="true"/>
      <sz val="12"/>
      <name val="Arial CE"/>
      <family val="0"/>
      <charset val="1"/>
    </font>
    <font>
      <b val="true"/>
      <sz val="10"/>
      <color rgb="FF464646"/>
      <name val="Arial CE"/>
      <family val="0"/>
      <charset val="1"/>
    </font>
    <font>
      <sz val="12"/>
      <color rgb="FF969696"/>
      <name val="Arial CE"/>
      <family val="0"/>
      <charset val="1"/>
    </font>
    <font>
      <sz val="9"/>
      <name val="Arial CE"/>
      <family val="0"/>
      <charset val="1"/>
    </font>
    <font>
      <sz val="9"/>
      <color rgb="FF969696"/>
      <name val="Arial CE"/>
      <family val="0"/>
      <charset val="1"/>
    </font>
    <font>
      <b val="true"/>
      <sz val="12"/>
      <color rgb="FF960000"/>
      <name val="Arial CE"/>
      <family val="0"/>
      <charset val="1"/>
    </font>
    <font>
      <sz val="18"/>
      <color rgb="FF0000FF"/>
      <name val="Wingdings 2"/>
      <family val="0"/>
      <charset val="1"/>
    </font>
    <font>
      <u val="single"/>
      <sz val="11"/>
      <color rgb="FF0000FF"/>
      <name val="Calibri"/>
      <family val="0"/>
      <charset val="1"/>
    </font>
    <font>
      <sz val="11"/>
      <name val="Arial CE"/>
      <family val="0"/>
      <charset val="1"/>
    </font>
    <font>
      <b val="true"/>
      <sz val="11"/>
      <color rgb="FF003366"/>
      <name val="Arial CE"/>
      <family val="0"/>
      <charset val="1"/>
    </font>
    <font>
      <sz val="11"/>
      <color rgb="FF003366"/>
      <name val="Arial CE"/>
      <family val="0"/>
      <charset val="1"/>
    </font>
    <font>
      <sz val="11"/>
      <color rgb="FF969696"/>
      <name val="Arial CE"/>
      <family val="0"/>
      <charset val="1"/>
    </font>
    <font>
      <sz val="10"/>
      <color rgb="FF3366FF"/>
      <name val="Arial CE"/>
      <family val="0"/>
      <charset val="1"/>
    </font>
    <font>
      <sz val="8"/>
      <color rgb="FF969696"/>
      <name val="Arial CE"/>
      <family val="0"/>
      <charset val="1"/>
    </font>
    <font>
      <b val="true"/>
      <sz val="12"/>
      <color rgb="FF800000"/>
      <name val="Arial CE"/>
      <family val="0"/>
      <charset val="1"/>
    </font>
    <font>
      <sz val="12"/>
      <color rgb="FF003366"/>
      <name val="Arial CE"/>
      <family val="0"/>
      <charset val="1"/>
    </font>
    <font>
      <sz val="10"/>
      <color rgb="FF003366"/>
      <name val="Arial CE"/>
      <family val="0"/>
      <charset val="1"/>
    </font>
    <font>
      <sz val="8"/>
      <color rgb="FF960000"/>
      <name val="Arial CE"/>
      <family val="0"/>
      <charset val="1"/>
    </font>
    <font>
      <b val="true"/>
      <sz val="8"/>
      <name val="Arial CE"/>
      <family val="0"/>
      <charset val="1"/>
    </font>
    <font>
      <sz val="8"/>
      <color rgb="FF003366"/>
      <name val="Arial CE"/>
      <family val="0"/>
      <charset val="1"/>
    </font>
    <font>
      <sz val="8"/>
      <color rgb="FF505050"/>
      <name val="Arial CE"/>
      <family val="0"/>
      <charset val="1"/>
    </font>
    <font>
      <sz val="7"/>
      <color rgb="FF969696"/>
      <name val="Arial CE"/>
      <family val="0"/>
      <charset val="1"/>
    </font>
    <font>
      <sz val="8"/>
      <color rgb="FFFF0000"/>
      <name val="Arial CE"/>
      <family val="0"/>
      <charset val="1"/>
    </font>
    <font>
      <sz val="7"/>
      <color rgb="FF505050"/>
      <name val="Arial CE"/>
      <family val="0"/>
      <charset val="1"/>
    </font>
    <font>
      <i val="true"/>
      <sz val="9"/>
      <color rgb="FF0000FF"/>
      <name val="Arial CE"/>
      <family val="0"/>
      <charset val="1"/>
    </font>
    <font>
      <i val="true"/>
      <sz val="8"/>
      <color rgb="FF0000FF"/>
      <name val="Arial CE"/>
      <family val="0"/>
      <charset val="1"/>
    </font>
  </fonts>
  <fills count="6">
    <fill>
      <patternFill patternType="none"/>
    </fill>
    <fill>
      <patternFill patternType="gray125"/>
    </fill>
    <fill>
      <patternFill patternType="solid">
        <fgColor rgb="FFC0C0C0"/>
        <bgColor rgb="FFBEBEBE"/>
      </patternFill>
    </fill>
    <fill>
      <patternFill patternType="solid">
        <fgColor rgb="FFFFFFCC"/>
        <bgColor rgb="FFFFFFFF"/>
      </patternFill>
    </fill>
    <fill>
      <patternFill patternType="solid">
        <fgColor rgb="FFBEBEBE"/>
        <bgColor rgb="FFC0C0C0"/>
      </patternFill>
    </fill>
    <fill>
      <patternFill patternType="solid">
        <fgColor rgb="FFD2D2D2"/>
        <bgColor rgb="FFC0C0C0"/>
      </patternFill>
    </fill>
  </fills>
  <borders count="23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/>
      <top style="hair"/>
      <bottom/>
      <diagonal/>
    </border>
    <border diagonalUp="false" diagonalDown="false">
      <left/>
      <right/>
      <top/>
      <bottom style="hair"/>
      <diagonal/>
    </border>
    <border diagonalUp="false" diagonalDown="false">
      <left style="hair"/>
      <right/>
      <top style="hair"/>
      <bottom style="hair"/>
      <diagonal/>
    </border>
    <border diagonalUp="false" diagonalDown="false">
      <left/>
      <right/>
      <top style="hair"/>
      <bottom style="hair"/>
      <diagonal/>
    </border>
    <border diagonalUp="false" diagonalDown="false">
      <left/>
      <right style="hair"/>
      <top style="hair"/>
      <bottom style="hair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 style="hair">
        <color rgb="FF969696"/>
      </left>
      <right/>
      <top style="hair">
        <color rgb="FF969696"/>
      </top>
      <bottom/>
      <diagonal/>
    </border>
    <border diagonalUp="false" diagonalDown="false">
      <left/>
      <right/>
      <top style="hair">
        <color rgb="FF969696"/>
      </top>
      <bottom/>
      <diagonal/>
    </border>
    <border diagonalUp="false" diagonalDown="false">
      <left/>
      <right style="hair">
        <color rgb="FF969696"/>
      </right>
      <top style="hair">
        <color rgb="FF969696"/>
      </top>
      <bottom/>
      <diagonal/>
    </border>
    <border diagonalUp="false" diagonalDown="false">
      <left/>
      <right style="hair">
        <color rgb="FF969696"/>
      </right>
      <top/>
      <bottom/>
      <diagonal/>
    </border>
    <border diagonalUp="false" diagonalDown="false">
      <left style="hair">
        <color rgb="FF969696"/>
      </left>
      <right/>
      <top style="hair">
        <color rgb="FF969696"/>
      </top>
      <bottom style="hair">
        <color rgb="FF969696"/>
      </bottom>
      <diagonal/>
    </border>
    <border diagonalUp="false" diagonalDown="false">
      <left/>
      <right/>
      <top style="hair">
        <color rgb="FF969696"/>
      </top>
      <bottom style="hair">
        <color rgb="FF969696"/>
      </bottom>
      <diagonal/>
    </border>
    <border diagonalUp="false" diagonalDown="false">
      <left/>
      <right style="hair">
        <color rgb="FF969696"/>
      </right>
      <top style="hair">
        <color rgb="FF969696"/>
      </top>
      <bottom style="hair">
        <color rgb="FF969696"/>
      </bottom>
      <diagonal/>
    </border>
    <border diagonalUp="false" diagonalDown="false">
      <left style="hair">
        <color rgb="FF969696"/>
      </left>
      <right/>
      <top/>
      <bottom/>
      <diagonal/>
    </border>
    <border diagonalUp="false" diagonalDown="false">
      <left style="hair">
        <color rgb="FF969696"/>
      </left>
      <right/>
      <top/>
      <bottom style="hair">
        <color rgb="FF969696"/>
      </bottom>
      <diagonal/>
    </border>
    <border diagonalUp="false" diagonalDown="false">
      <left/>
      <right/>
      <top/>
      <bottom style="hair">
        <color rgb="FF969696"/>
      </bottom>
      <diagonal/>
    </border>
    <border diagonalUp="false" diagonalDown="false">
      <left/>
      <right style="hair">
        <color rgb="FF969696"/>
      </right>
      <top/>
      <bottom style="hair">
        <color rgb="FF969696"/>
      </bottom>
      <diagonal/>
    </border>
    <border diagonalUp="false" diagonalDown="false"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21" fillId="0" borderId="0" applyFont="true" applyBorder="false" applyAlignment="true" applyProtection="false">
      <alignment horizontal="general" vertical="bottom" textRotation="0" wrapText="false" indent="0" shrinkToFit="false"/>
    </xf>
  </cellStyleXfs>
  <cellXfs count="21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0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1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3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5" fontId="9" fillId="3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5" fontId="9" fillId="3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9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2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2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8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13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4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4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4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4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4" borderId="7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14" fillId="4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5" fillId="0" borderId="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4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8" fontId="11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8" fontId="1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9" fontId="9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8" fontId="9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6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2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5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5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5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5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7" fillId="5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5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8" fillId="0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19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6" fontId="19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16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6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0" fillId="0" borderId="0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2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3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2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25" fillId="0" borderId="1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5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25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5" fillId="0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2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9" fontId="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8" fontId="9" fillId="3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0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3" xfId="0" applyFont="fals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12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1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2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7" fontId="8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0" fillId="5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5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4" fillId="5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4" fillId="5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4" fillId="5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5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8" fontId="9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17" fillId="5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7" fillId="5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2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9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9" fillId="0" borderId="2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29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9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2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3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3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true" indent="0" shrinkToFit="false"/>
      <protection locked="true" hidden="false"/>
    </xf>
    <xf numFmtId="166" fontId="19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70" fontId="31" fillId="0" borderId="1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0" fontId="31" fillId="0" borderId="1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6" fontId="3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29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true">
      <alignment horizontal="general" vertical="bottom" textRotation="0" wrapText="false" indent="0" shrinkToFit="false"/>
      <protection locked="false" hidden="false"/>
    </xf>
    <xf numFmtId="166" fontId="29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18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0" fontId="33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0" fontId="33" fillId="0" borderId="1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3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6" fontId="3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7" fillId="0" borderId="2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1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7" fillId="0" borderId="2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71" fontId="1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17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1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8" fillId="3" borderId="18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18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18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8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71" fontId="3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34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71" fontId="3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36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7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71" fontId="17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38" fillId="0" borderId="2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38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38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38" fillId="0" borderId="2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71" fontId="38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38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38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39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8" fillId="3" borderId="18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38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8" fillId="3" borderId="19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18" fillId="0" borderId="2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8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8" fillId="0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*unknown*" xfId="20" builtinId="8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2D2D2"/>
      <rgbColor rgb="FF000080"/>
      <rgbColor rgb="FFFF00FF"/>
      <rgbColor rgb="FFFFFF00"/>
      <rgbColor rgb="FF00FFFF"/>
      <rgbColor rgb="FF800080"/>
      <rgbColor rgb="FF960000"/>
      <rgbColor rgb="FF008080"/>
      <rgbColor rgb="FF0000FF"/>
      <rgbColor rgb="FF00CCFF"/>
      <rgbColor rgb="FFCCFFFF"/>
      <rgbColor rgb="FFCCFFCC"/>
      <rgbColor rgb="FFFFFF99"/>
      <rgbColor rgb="FFBEBEBE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505050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464646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/><Relationship Id="rId2" Type="http://schemas.openxmlformats.org/officeDocument/2006/relationships/image" Target="../media/image1.png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/><Relationship Id="rId2" Type="http://schemas.openxmlformats.org/officeDocument/2006/relationships/image" Target="../media/image2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0</xdr:col>
      <xdr:colOff>0</xdr:colOff>
      <xdr:row>0</xdr:row>
      <xdr:rowOff>0</xdr:rowOff>
    </xdr:from>
    <xdr:to>
      <xdr:col>0</xdr:col>
      <xdr:colOff>285480</xdr:colOff>
      <xdr:row>1</xdr:row>
      <xdr:rowOff>123120</xdr:rowOff>
    </xdr:to>
    <xdr:pic>
      <xdr:nvPicPr>
        <xdr:cNvPr id="0" name="Picture 1" descr="">
          <a:hlinkClick r:id="rId1"/>
        </xdr:cNvPr>
        <xdr:cNvPicPr/>
      </xdr:nvPicPr>
      <xdr:blipFill>
        <a:blip r:embed="rId2"/>
        <a:stretch/>
      </xdr:blipFill>
      <xdr:spPr>
        <a:xfrm>
          <a:off x="0" y="0"/>
          <a:ext cx="285480" cy="28548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0</xdr:col>
      <xdr:colOff>0</xdr:colOff>
      <xdr:row>0</xdr:row>
      <xdr:rowOff>0</xdr:rowOff>
    </xdr:from>
    <xdr:to>
      <xdr:col>0</xdr:col>
      <xdr:colOff>285480</xdr:colOff>
      <xdr:row>1</xdr:row>
      <xdr:rowOff>123120</xdr:rowOff>
    </xdr:to>
    <xdr:pic>
      <xdr:nvPicPr>
        <xdr:cNvPr id="1" name="Picture 1" descr="">
          <a:hlinkClick r:id="rId1"/>
        </xdr:cNvPr>
        <xdr:cNvPicPr/>
      </xdr:nvPicPr>
      <xdr:blipFill>
        <a:blip r:embed="rId2"/>
        <a:stretch/>
      </xdr:blipFill>
      <xdr:spPr>
        <a:xfrm>
          <a:off x="0" y="0"/>
          <a:ext cx="285480" cy="285480"/>
        </a:xfrm>
        <a:prstGeom prst="rect">
          <a:avLst/>
        </a:prstGeom>
        <a:ln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CL97"/>
  <sheetViews>
    <sheetView showFormulas="false" showGridLines="false" showRowColHeaders="true" showZeros="true" rightToLeft="false" tabSelected="false" showOutlineSymbols="true" defaultGridColor="true" view="normal" topLeftCell="A13" colorId="64" zoomScale="100" zoomScaleNormal="100" zoomScalePageLayoutView="100" workbookViewId="0">
      <selection pane="topLeft" activeCell="V16" activeCellId="1" sqref="F145:F149 V16"/>
    </sheetView>
  </sheetViews>
  <sheetFormatPr defaultColWidth="8.5078125" defaultRowHeight="12.8" zeroHeight="false" outlineLevelRow="0" outlineLevelCol="0"/>
  <cols>
    <col collapsed="false" customWidth="true" hidden="false" outlineLevel="0" max="1" min="1" style="0" width="8.34"/>
    <col collapsed="false" customWidth="true" hidden="false" outlineLevel="0" max="2" min="2" style="0" width="1.68"/>
    <col collapsed="false" customWidth="true" hidden="false" outlineLevel="0" max="3" min="3" style="0" width="4.16"/>
    <col collapsed="false" customWidth="true" hidden="false" outlineLevel="0" max="33" min="4" style="0" width="2.66"/>
    <col collapsed="false" customWidth="true" hidden="false" outlineLevel="0" max="34" min="34" style="0" width="3.34"/>
    <col collapsed="false" customWidth="true" hidden="false" outlineLevel="0" max="35" min="35" style="0" width="31.66"/>
    <col collapsed="false" customWidth="true" hidden="false" outlineLevel="0" max="37" min="36" style="0" width="2.5"/>
    <col collapsed="false" customWidth="true" hidden="false" outlineLevel="0" max="38" min="38" style="0" width="8.34"/>
    <col collapsed="false" customWidth="true" hidden="false" outlineLevel="0" max="39" min="39" style="0" width="3.34"/>
    <col collapsed="false" customWidth="true" hidden="false" outlineLevel="0" max="40" min="40" style="0" width="13.34"/>
    <col collapsed="false" customWidth="true" hidden="false" outlineLevel="0" max="41" min="41" style="0" width="7.5"/>
    <col collapsed="false" customWidth="true" hidden="false" outlineLevel="0" max="42" min="42" style="0" width="4.16"/>
    <col collapsed="false" customWidth="true" hidden="true" outlineLevel="0" max="43" min="43" style="0" width="15.66"/>
    <col collapsed="false" customWidth="true" hidden="false" outlineLevel="0" max="44" min="44" style="0" width="13.66"/>
    <col collapsed="false" customWidth="true" hidden="true" outlineLevel="0" max="47" min="45" style="0" width="25.83"/>
    <col collapsed="false" customWidth="true" hidden="true" outlineLevel="0" max="49" min="48" style="0" width="21.66"/>
    <col collapsed="false" customWidth="true" hidden="true" outlineLevel="0" max="51" min="50" style="0" width="25"/>
    <col collapsed="false" customWidth="true" hidden="true" outlineLevel="0" max="52" min="52" style="0" width="21.66"/>
    <col collapsed="false" customWidth="true" hidden="true" outlineLevel="0" max="53" min="53" style="0" width="19.15"/>
    <col collapsed="false" customWidth="true" hidden="true" outlineLevel="0" max="54" min="54" style="0" width="25"/>
    <col collapsed="false" customWidth="true" hidden="true" outlineLevel="0" max="55" min="55" style="0" width="21.66"/>
    <col collapsed="false" customWidth="true" hidden="true" outlineLevel="0" max="56" min="56" style="0" width="19.15"/>
    <col collapsed="false" customWidth="true" hidden="false" outlineLevel="0" max="57" min="57" style="0" width="66.5"/>
    <col collapsed="false" customWidth="true" hidden="true" outlineLevel="0" max="91" min="71" style="0" width="9.34"/>
  </cols>
  <sheetData>
    <row r="1" customFormat="false" ht="12.8" hidden="false" customHeight="false" outlineLevel="0" collapsed="false">
      <c r="A1" s="1" t="s">
        <v>0</v>
      </c>
      <c r="AZ1" s="1"/>
      <c r="BA1" s="1" t="s">
        <v>1</v>
      </c>
      <c r="BB1" s="1"/>
      <c r="BT1" s="1" t="s">
        <v>2</v>
      </c>
      <c r="BU1" s="1" t="s">
        <v>2</v>
      </c>
      <c r="BV1" s="1" t="s">
        <v>3</v>
      </c>
    </row>
    <row r="2" customFormat="false" ht="36.95" hidden="false" customHeight="true" outlineLevel="0" collapsed="false">
      <c r="AR2" s="2" t="s">
        <v>4</v>
      </c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S2" s="3" t="s">
        <v>5</v>
      </c>
      <c r="BT2" s="3" t="s">
        <v>6</v>
      </c>
    </row>
    <row r="3" customFormat="false" ht="6.95" hidden="false" customHeight="true" outlineLevel="0" collapsed="false">
      <c r="B3" s="4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6"/>
      <c r="BS3" s="3" t="s">
        <v>5</v>
      </c>
      <c r="BT3" s="3" t="s">
        <v>7</v>
      </c>
    </row>
    <row r="4" customFormat="false" ht="24.95" hidden="false" customHeight="true" outlineLevel="0" collapsed="false">
      <c r="B4" s="6"/>
      <c r="D4" s="7" t="s">
        <v>8</v>
      </c>
      <c r="AR4" s="6"/>
      <c r="AS4" s="8" t="s">
        <v>9</v>
      </c>
      <c r="BE4" s="9" t="s">
        <v>10</v>
      </c>
      <c r="BS4" s="3" t="s">
        <v>11</v>
      </c>
    </row>
    <row r="5" customFormat="false" ht="12" hidden="false" customHeight="true" outlineLevel="0" collapsed="false">
      <c r="B5" s="6"/>
      <c r="D5" s="10" t="s">
        <v>12</v>
      </c>
      <c r="K5" s="11" t="s">
        <v>13</v>
      </c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R5" s="6"/>
      <c r="BE5" s="12" t="s">
        <v>14</v>
      </c>
      <c r="BS5" s="3" t="s">
        <v>5</v>
      </c>
    </row>
    <row r="6" customFormat="false" ht="36.95" hidden="false" customHeight="true" outlineLevel="0" collapsed="false">
      <c r="B6" s="6"/>
      <c r="D6" s="13" t="s">
        <v>15</v>
      </c>
      <c r="K6" s="14" t="s">
        <v>16</v>
      </c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R6" s="6"/>
      <c r="BE6" s="12"/>
      <c r="BS6" s="3" t="s">
        <v>5</v>
      </c>
    </row>
    <row r="7" customFormat="false" ht="12" hidden="false" customHeight="true" outlineLevel="0" collapsed="false">
      <c r="B7" s="6"/>
      <c r="D7" s="15" t="s">
        <v>17</v>
      </c>
      <c r="K7" s="16"/>
      <c r="AK7" s="15" t="s">
        <v>18</v>
      </c>
      <c r="AN7" s="16"/>
      <c r="AR7" s="6"/>
      <c r="BE7" s="12"/>
      <c r="BS7" s="3" t="s">
        <v>5</v>
      </c>
    </row>
    <row r="8" customFormat="false" ht="12" hidden="false" customHeight="true" outlineLevel="0" collapsed="false">
      <c r="B8" s="6"/>
      <c r="D8" s="15" t="s">
        <v>19</v>
      </c>
      <c r="K8" s="16" t="s">
        <v>20</v>
      </c>
      <c r="AK8" s="15" t="s">
        <v>21</v>
      </c>
      <c r="AN8" s="17" t="s">
        <v>22</v>
      </c>
      <c r="AR8" s="6"/>
      <c r="BE8" s="12"/>
      <c r="BS8" s="3" t="s">
        <v>5</v>
      </c>
    </row>
    <row r="9" customFormat="false" ht="14.4" hidden="false" customHeight="true" outlineLevel="0" collapsed="false">
      <c r="B9" s="6"/>
      <c r="AR9" s="6"/>
      <c r="BE9" s="12"/>
      <c r="BS9" s="3" t="s">
        <v>5</v>
      </c>
    </row>
    <row r="10" customFormat="false" ht="12" hidden="false" customHeight="true" outlineLevel="0" collapsed="false">
      <c r="B10" s="6"/>
      <c r="D10" s="15" t="s">
        <v>23</v>
      </c>
      <c r="AK10" s="15" t="s">
        <v>24</v>
      </c>
      <c r="AN10" s="16"/>
      <c r="AR10" s="6"/>
      <c r="BE10" s="12"/>
      <c r="BS10" s="3" t="s">
        <v>5</v>
      </c>
    </row>
    <row r="11" customFormat="false" ht="18.5" hidden="false" customHeight="true" outlineLevel="0" collapsed="false">
      <c r="B11" s="6"/>
      <c r="E11" s="16" t="s">
        <v>25</v>
      </c>
      <c r="AK11" s="15" t="s">
        <v>26</v>
      </c>
      <c r="AN11" s="16"/>
      <c r="AR11" s="6"/>
      <c r="BE11" s="12"/>
      <c r="BS11" s="3" t="s">
        <v>5</v>
      </c>
    </row>
    <row r="12" customFormat="false" ht="6.95" hidden="false" customHeight="true" outlineLevel="0" collapsed="false">
      <c r="B12" s="6"/>
      <c r="AR12" s="6"/>
      <c r="BE12" s="12"/>
      <c r="BS12" s="3" t="s">
        <v>5</v>
      </c>
    </row>
    <row r="13" customFormat="false" ht="12" hidden="false" customHeight="true" outlineLevel="0" collapsed="false">
      <c r="B13" s="6"/>
      <c r="D13" s="15" t="s">
        <v>27</v>
      </c>
      <c r="AK13" s="15" t="s">
        <v>24</v>
      </c>
      <c r="AN13" s="18" t="s">
        <v>28</v>
      </c>
      <c r="AR13" s="6"/>
      <c r="BE13" s="12"/>
      <c r="BS13" s="3" t="s">
        <v>5</v>
      </c>
    </row>
    <row r="14" customFormat="false" ht="12.8" hidden="false" customHeight="false" outlineLevel="0" collapsed="false">
      <c r="B14" s="6"/>
      <c r="E14" s="19" t="s">
        <v>28</v>
      </c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5" t="s">
        <v>26</v>
      </c>
      <c r="AN14" s="18" t="s">
        <v>28</v>
      </c>
      <c r="AR14" s="6"/>
      <c r="BE14" s="12"/>
      <c r="BS14" s="3" t="s">
        <v>5</v>
      </c>
    </row>
    <row r="15" customFormat="false" ht="6.95" hidden="false" customHeight="true" outlineLevel="0" collapsed="false">
      <c r="B15" s="6"/>
      <c r="AR15" s="6"/>
      <c r="BE15" s="12"/>
      <c r="BS15" s="3" t="s">
        <v>2</v>
      </c>
    </row>
    <row r="16" customFormat="false" ht="12" hidden="false" customHeight="true" outlineLevel="0" collapsed="false">
      <c r="B16" s="6"/>
      <c r="D16" s="15" t="s">
        <v>29</v>
      </c>
      <c r="AK16" s="15" t="s">
        <v>24</v>
      </c>
      <c r="AN16" s="16"/>
      <c r="AR16" s="6"/>
      <c r="BE16" s="12"/>
      <c r="BS16" s="3" t="s">
        <v>2</v>
      </c>
    </row>
    <row r="17" customFormat="false" ht="18.5" hidden="false" customHeight="true" outlineLevel="0" collapsed="false">
      <c r="B17" s="6"/>
      <c r="I17" s="0" t="s">
        <v>30</v>
      </c>
      <c r="J17" s="16"/>
      <c r="AK17" s="15" t="s">
        <v>26</v>
      </c>
      <c r="AN17" s="16"/>
      <c r="AR17" s="6"/>
      <c r="BE17" s="12"/>
      <c r="BS17" s="3" t="s">
        <v>31</v>
      </c>
    </row>
    <row r="18" customFormat="false" ht="6.95" hidden="false" customHeight="true" outlineLevel="0" collapsed="false">
      <c r="B18" s="6"/>
      <c r="AR18" s="6"/>
      <c r="BE18" s="12"/>
      <c r="BS18" s="3" t="s">
        <v>5</v>
      </c>
    </row>
    <row r="19" customFormat="false" ht="12" hidden="false" customHeight="true" outlineLevel="0" collapsed="false">
      <c r="B19" s="6"/>
      <c r="D19" s="15" t="s">
        <v>32</v>
      </c>
      <c r="AK19" s="15" t="s">
        <v>24</v>
      </c>
      <c r="AN19" s="16"/>
      <c r="AR19" s="6"/>
      <c r="BE19" s="12"/>
      <c r="BS19" s="3" t="s">
        <v>5</v>
      </c>
    </row>
    <row r="20" customFormat="false" ht="18.5" hidden="false" customHeight="true" outlineLevel="0" collapsed="false">
      <c r="B20" s="6"/>
      <c r="E20" s="16" t="s">
        <v>30</v>
      </c>
      <c r="AK20" s="15" t="s">
        <v>26</v>
      </c>
      <c r="AN20" s="16"/>
      <c r="AR20" s="6"/>
      <c r="BE20" s="12"/>
      <c r="BS20" s="3" t="s">
        <v>31</v>
      </c>
    </row>
    <row r="21" customFormat="false" ht="6.95" hidden="false" customHeight="true" outlineLevel="0" collapsed="false">
      <c r="B21" s="6"/>
      <c r="AR21" s="6"/>
      <c r="BE21" s="12"/>
    </row>
    <row r="22" customFormat="false" ht="12" hidden="false" customHeight="true" outlineLevel="0" collapsed="false">
      <c r="B22" s="6"/>
      <c r="D22" s="15" t="s">
        <v>33</v>
      </c>
      <c r="AR22" s="6"/>
      <c r="BE22" s="12"/>
    </row>
    <row r="23" customFormat="false" ht="16.5" hidden="false" customHeight="true" outlineLevel="0" collapsed="false">
      <c r="B23" s="6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20"/>
      <c r="AR23" s="6"/>
      <c r="BE23" s="12"/>
    </row>
    <row r="24" customFormat="false" ht="6.95" hidden="false" customHeight="true" outlineLevel="0" collapsed="false">
      <c r="B24" s="6"/>
      <c r="AR24" s="6"/>
      <c r="BE24" s="12"/>
    </row>
    <row r="25" customFormat="false" ht="6.95" hidden="false" customHeight="true" outlineLevel="0" collapsed="false">
      <c r="B25" s="6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21"/>
      <c r="AL25" s="21"/>
      <c r="AM25" s="21"/>
      <c r="AN25" s="21"/>
      <c r="AO25" s="21"/>
      <c r="AR25" s="6"/>
      <c r="BE25" s="12"/>
    </row>
    <row r="26" s="27" customFormat="true" ht="25.9" hidden="false" customHeight="true" outlineLevel="0" collapsed="false">
      <c r="A26" s="22"/>
      <c r="B26" s="23"/>
      <c r="C26" s="22"/>
      <c r="D26" s="24" t="s">
        <v>34</v>
      </c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6" t="n">
        <f aca="false">ROUND(AG94,2)</f>
        <v>0</v>
      </c>
      <c r="AL26" s="26"/>
      <c r="AM26" s="26"/>
      <c r="AN26" s="26"/>
      <c r="AO26" s="26"/>
      <c r="AP26" s="22"/>
      <c r="AQ26" s="22"/>
      <c r="AR26" s="23"/>
      <c r="BE26" s="12"/>
    </row>
    <row r="27" s="27" customFormat="true" ht="6.95" hidden="false" customHeight="true" outlineLevel="0" collapsed="false">
      <c r="A27" s="22"/>
      <c r="B27" s="23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22"/>
      <c r="AL27" s="22"/>
      <c r="AM27" s="22"/>
      <c r="AN27" s="22"/>
      <c r="AO27" s="22"/>
      <c r="AP27" s="22"/>
      <c r="AQ27" s="22"/>
      <c r="AR27" s="23"/>
      <c r="BE27" s="12"/>
    </row>
    <row r="28" s="27" customFormat="true" ht="12.8" hidden="false" customHeight="false" outlineLevel="0" collapsed="false">
      <c r="A28" s="22"/>
      <c r="B28" s="23"/>
      <c r="C28" s="22"/>
      <c r="D28" s="22"/>
      <c r="E28" s="22"/>
      <c r="F28" s="22"/>
      <c r="G28" s="22"/>
      <c r="H28" s="22"/>
      <c r="I28" s="22"/>
      <c r="J28" s="22"/>
      <c r="K28" s="22"/>
      <c r="L28" s="28" t="s">
        <v>35</v>
      </c>
      <c r="M28" s="28"/>
      <c r="N28" s="28"/>
      <c r="O28" s="28"/>
      <c r="P28" s="28"/>
      <c r="Q28" s="22"/>
      <c r="R28" s="22"/>
      <c r="S28" s="22"/>
      <c r="T28" s="22"/>
      <c r="U28" s="22"/>
      <c r="V28" s="22"/>
      <c r="W28" s="28" t="s">
        <v>36</v>
      </c>
      <c r="X28" s="28"/>
      <c r="Y28" s="28"/>
      <c r="Z28" s="28"/>
      <c r="AA28" s="28"/>
      <c r="AB28" s="28"/>
      <c r="AC28" s="28"/>
      <c r="AD28" s="28"/>
      <c r="AE28" s="28"/>
      <c r="AF28" s="22"/>
      <c r="AG28" s="22"/>
      <c r="AH28" s="22"/>
      <c r="AI28" s="22"/>
      <c r="AJ28" s="22"/>
      <c r="AK28" s="28" t="s">
        <v>37</v>
      </c>
      <c r="AL28" s="28"/>
      <c r="AM28" s="28"/>
      <c r="AN28" s="28"/>
      <c r="AO28" s="28"/>
      <c r="AP28" s="22"/>
      <c r="AQ28" s="22"/>
      <c r="AR28" s="23"/>
      <c r="BE28" s="12"/>
    </row>
    <row r="29" s="29" customFormat="true" ht="14.4" hidden="false" customHeight="true" outlineLevel="0" collapsed="false">
      <c r="B29" s="30"/>
      <c r="D29" s="15" t="s">
        <v>38</v>
      </c>
      <c r="F29" s="15" t="s">
        <v>39</v>
      </c>
      <c r="L29" s="31" t="n">
        <v>0.21</v>
      </c>
      <c r="M29" s="31"/>
      <c r="N29" s="31"/>
      <c r="O29" s="31"/>
      <c r="P29" s="31"/>
      <c r="W29" s="32" t="n">
        <f aca="false">ROUND(AZ94, 2)</f>
        <v>0</v>
      </c>
      <c r="X29" s="32"/>
      <c r="Y29" s="32"/>
      <c r="Z29" s="32"/>
      <c r="AA29" s="32"/>
      <c r="AB29" s="32"/>
      <c r="AC29" s="32"/>
      <c r="AD29" s="32"/>
      <c r="AE29" s="32"/>
      <c r="AK29" s="32" t="n">
        <f aca="false">ROUND(AV94, 2)</f>
        <v>0</v>
      </c>
      <c r="AL29" s="32"/>
      <c r="AM29" s="32"/>
      <c r="AN29" s="32"/>
      <c r="AO29" s="32"/>
      <c r="AR29" s="30"/>
      <c r="BE29" s="12"/>
    </row>
    <row r="30" s="29" customFormat="true" ht="14.4" hidden="false" customHeight="true" outlineLevel="0" collapsed="false">
      <c r="B30" s="30"/>
      <c r="F30" s="15" t="s">
        <v>40</v>
      </c>
      <c r="L30" s="31" t="n">
        <v>0.15</v>
      </c>
      <c r="M30" s="31"/>
      <c r="N30" s="31"/>
      <c r="O30" s="31"/>
      <c r="P30" s="31"/>
      <c r="W30" s="32" t="n">
        <f aca="false">ROUND(BA94, 2)</f>
        <v>0</v>
      </c>
      <c r="X30" s="32"/>
      <c r="Y30" s="32"/>
      <c r="Z30" s="32"/>
      <c r="AA30" s="32"/>
      <c r="AB30" s="32"/>
      <c r="AC30" s="32"/>
      <c r="AD30" s="32"/>
      <c r="AE30" s="32"/>
      <c r="AK30" s="32" t="n">
        <f aca="false">ROUND(AW94, 2)</f>
        <v>0</v>
      </c>
      <c r="AL30" s="32"/>
      <c r="AM30" s="32"/>
      <c r="AN30" s="32"/>
      <c r="AO30" s="32"/>
      <c r="AR30" s="30"/>
      <c r="BE30" s="12"/>
    </row>
    <row r="31" s="29" customFormat="true" ht="14.4" hidden="true" customHeight="true" outlineLevel="0" collapsed="false">
      <c r="B31" s="30"/>
      <c r="F31" s="15" t="s">
        <v>41</v>
      </c>
      <c r="L31" s="31" t="n">
        <v>0.21</v>
      </c>
      <c r="M31" s="31"/>
      <c r="N31" s="31"/>
      <c r="O31" s="31"/>
      <c r="P31" s="31"/>
      <c r="W31" s="32" t="n">
        <f aca="false">ROUND(BB94, 2)</f>
        <v>0</v>
      </c>
      <c r="X31" s="32"/>
      <c r="Y31" s="32"/>
      <c r="Z31" s="32"/>
      <c r="AA31" s="32"/>
      <c r="AB31" s="32"/>
      <c r="AC31" s="32"/>
      <c r="AD31" s="32"/>
      <c r="AE31" s="32"/>
      <c r="AK31" s="32" t="n">
        <v>0</v>
      </c>
      <c r="AL31" s="32"/>
      <c r="AM31" s="32"/>
      <c r="AN31" s="32"/>
      <c r="AO31" s="32"/>
      <c r="AR31" s="30"/>
      <c r="BE31" s="12"/>
    </row>
    <row r="32" s="29" customFormat="true" ht="14.4" hidden="true" customHeight="true" outlineLevel="0" collapsed="false">
      <c r="B32" s="30"/>
      <c r="F32" s="15" t="s">
        <v>42</v>
      </c>
      <c r="L32" s="31" t="n">
        <v>0.15</v>
      </c>
      <c r="M32" s="31"/>
      <c r="N32" s="31"/>
      <c r="O32" s="31"/>
      <c r="P32" s="31"/>
      <c r="W32" s="32" t="n">
        <f aca="false">ROUND(BC94, 2)</f>
        <v>0</v>
      </c>
      <c r="X32" s="32"/>
      <c r="Y32" s="32"/>
      <c r="Z32" s="32"/>
      <c r="AA32" s="32"/>
      <c r="AB32" s="32"/>
      <c r="AC32" s="32"/>
      <c r="AD32" s="32"/>
      <c r="AE32" s="32"/>
      <c r="AK32" s="32" t="n">
        <v>0</v>
      </c>
      <c r="AL32" s="32"/>
      <c r="AM32" s="32"/>
      <c r="AN32" s="32"/>
      <c r="AO32" s="32"/>
      <c r="AR32" s="30"/>
      <c r="BE32" s="12"/>
    </row>
    <row r="33" s="29" customFormat="true" ht="14.4" hidden="true" customHeight="true" outlineLevel="0" collapsed="false">
      <c r="B33" s="30"/>
      <c r="F33" s="15" t="s">
        <v>43</v>
      </c>
      <c r="L33" s="31" t="n">
        <v>0</v>
      </c>
      <c r="M33" s="31"/>
      <c r="N33" s="31"/>
      <c r="O33" s="31"/>
      <c r="P33" s="31"/>
      <c r="W33" s="32" t="n">
        <f aca="false">ROUND(BD94, 2)</f>
        <v>0</v>
      </c>
      <c r="X33" s="32"/>
      <c r="Y33" s="32"/>
      <c r="Z33" s="32"/>
      <c r="AA33" s="32"/>
      <c r="AB33" s="32"/>
      <c r="AC33" s="32"/>
      <c r="AD33" s="32"/>
      <c r="AE33" s="32"/>
      <c r="AK33" s="32" t="n">
        <v>0</v>
      </c>
      <c r="AL33" s="32"/>
      <c r="AM33" s="32"/>
      <c r="AN33" s="32"/>
      <c r="AO33" s="32"/>
      <c r="AR33" s="30"/>
      <c r="BE33" s="12"/>
    </row>
    <row r="34" s="27" customFormat="true" ht="6.95" hidden="false" customHeight="true" outlineLevel="0" collapsed="false">
      <c r="A34" s="22"/>
      <c r="B34" s="23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  <c r="AF34" s="22"/>
      <c r="AG34" s="22"/>
      <c r="AH34" s="22"/>
      <c r="AI34" s="22"/>
      <c r="AJ34" s="22"/>
      <c r="AK34" s="22"/>
      <c r="AL34" s="22"/>
      <c r="AM34" s="22"/>
      <c r="AN34" s="22"/>
      <c r="AO34" s="22"/>
      <c r="AP34" s="22"/>
      <c r="AQ34" s="22"/>
      <c r="AR34" s="23"/>
      <c r="BE34" s="12"/>
    </row>
    <row r="35" s="27" customFormat="true" ht="25.9" hidden="false" customHeight="true" outlineLevel="0" collapsed="false">
      <c r="A35" s="22"/>
      <c r="B35" s="23"/>
      <c r="C35" s="33"/>
      <c r="D35" s="34" t="s">
        <v>44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6" t="s">
        <v>45</v>
      </c>
      <c r="U35" s="35"/>
      <c r="V35" s="35"/>
      <c r="W35" s="35"/>
      <c r="X35" s="37" t="s">
        <v>46</v>
      </c>
      <c r="Y35" s="37"/>
      <c r="Z35" s="37"/>
      <c r="AA35" s="37"/>
      <c r="AB35" s="37"/>
      <c r="AC35" s="35"/>
      <c r="AD35" s="35"/>
      <c r="AE35" s="35"/>
      <c r="AF35" s="35"/>
      <c r="AG35" s="35"/>
      <c r="AH35" s="35"/>
      <c r="AI35" s="35"/>
      <c r="AJ35" s="35"/>
      <c r="AK35" s="38" t="n">
        <f aca="false">SUM(AK26:AK33)</f>
        <v>0</v>
      </c>
      <c r="AL35" s="38"/>
      <c r="AM35" s="38"/>
      <c r="AN35" s="38"/>
      <c r="AO35" s="38"/>
      <c r="AP35" s="33"/>
      <c r="AQ35" s="33"/>
      <c r="AR35" s="23"/>
      <c r="BE35" s="22"/>
    </row>
    <row r="36" s="27" customFormat="true" ht="6.95" hidden="false" customHeight="true" outlineLevel="0" collapsed="false">
      <c r="A36" s="22"/>
      <c r="B36" s="23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  <c r="AF36" s="22"/>
      <c r="AG36" s="22"/>
      <c r="AH36" s="22"/>
      <c r="AI36" s="22"/>
      <c r="AJ36" s="22"/>
      <c r="AK36" s="22"/>
      <c r="AL36" s="22"/>
      <c r="AM36" s="22"/>
      <c r="AN36" s="22"/>
      <c r="AO36" s="22"/>
      <c r="AP36" s="22"/>
      <c r="AQ36" s="22"/>
      <c r="AR36" s="23"/>
      <c r="BE36" s="22"/>
    </row>
    <row r="37" s="27" customFormat="true" ht="14.4" hidden="false" customHeight="true" outlineLevel="0" collapsed="false">
      <c r="A37" s="22"/>
      <c r="B37" s="23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  <c r="AF37" s="22"/>
      <c r="AG37" s="22"/>
      <c r="AH37" s="22"/>
      <c r="AI37" s="22"/>
      <c r="AJ37" s="22"/>
      <c r="AK37" s="22"/>
      <c r="AL37" s="22"/>
      <c r="AM37" s="22"/>
      <c r="AN37" s="22"/>
      <c r="AO37" s="22"/>
      <c r="AP37" s="22"/>
      <c r="AQ37" s="22"/>
      <c r="AR37" s="23"/>
      <c r="BE37" s="22"/>
    </row>
    <row r="38" customFormat="false" ht="14.4" hidden="false" customHeight="true" outlineLevel="0" collapsed="false">
      <c r="B38" s="6"/>
      <c r="AR38" s="6"/>
    </row>
    <row r="39" customFormat="false" ht="14.4" hidden="false" customHeight="true" outlineLevel="0" collapsed="false">
      <c r="B39" s="6"/>
      <c r="AR39" s="6"/>
    </row>
    <row r="40" customFormat="false" ht="14.4" hidden="false" customHeight="true" outlineLevel="0" collapsed="false">
      <c r="B40" s="6"/>
      <c r="AR40" s="6"/>
    </row>
    <row r="41" customFormat="false" ht="14.4" hidden="false" customHeight="true" outlineLevel="0" collapsed="false">
      <c r="B41" s="6"/>
      <c r="AR41" s="6"/>
    </row>
    <row r="42" customFormat="false" ht="14.4" hidden="false" customHeight="true" outlineLevel="0" collapsed="false">
      <c r="B42" s="6"/>
      <c r="AR42" s="6"/>
    </row>
    <row r="43" customFormat="false" ht="14.4" hidden="false" customHeight="true" outlineLevel="0" collapsed="false">
      <c r="B43" s="6"/>
      <c r="AR43" s="6"/>
    </row>
    <row r="44" customFormat="false" ht="14.4" hidden="false" customHeight="true" outlineLevel="0" collapsed="false">
      <c r="B44" s="6"/>
      <c r="AR44" s="6"/>
    </row>
    <row r="45" customFormat="false" ht="14.4" hidden="false" customHeight="true" outlineLevel="0" collapsed="false">
      <c r="B45" s="6"/>
      <c r="AR45" s="6"/>
    </row>
    <row r="46" customFormat="false" ht="14.4" hidden="false" customHeight="true" outlineLevel="0" collapsed="false">
      <c r="B46" s="6"/>
      <c r="AR46" s="6"/>
    </row>
    <row r="47" customFormat="false" ht="14.4" hidden="false" customHeight="true" outlineLevel="0" collapsed="false">
      <c r="B47" s="6"/>
      <c r="AR47" s="6"/>
    </row>
    <row r="48" customFormat="false" ht="14.4" hidden="false" customHeight="true" outlineLevel="0" collapsed="false">
      <c r="B48" s="6"/>
      <c r="AR48" s="6"/>
    </row>
    <row r="49" s="27" customFormat="true" ht="14.4" hidden="false" customHeight="true" outlineLevel="0" collapsed="false">
      <c r="B49" s="39"/>
      <c r="D49" s="40" t="s">
        <v>47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48</v>
      </c>
      <c r="AI49" s="41"/>
      <c r="AJ49" s="41"/>
      <c r="AK49" s="41"/>
      <c r="AL49" s="41"/>
      <c r="AM49" s="41"/>
      <c r="AN49" s="41"/>
      <c r="AO49" s="41"/>
      <c r="AR49" s="39"/>
    </row>
    <row r="50" customFormat="false" ht="12.8" hidden="false" customHeight="false" outlineLevel="0" collapsed="false">
      <c r="B50" s="6"/>
      <c r="AR50" s="6"/>
    </row>
    <row r="51" customFormat="false" ht="12.8" hidden="false" customHeight="false" outlineLevel="0" collapsed="false">
      <c r="B51" s="6"/>
      <c r="AR51" s="6"/>
    </row>
    <row r="52" customFormat="false" ht="12.8" hidden="false" customHeight="false" outlineLevel="0" collapsed="false">
      <c r="B52" s="6"/>
      <c r="AR52" s="6"/>
    </row>
    <row r="53" customFormat="false" ht="12.8" hidden="false" customHeight="false" outlineLevel="0" collapsed="false">
      <c r="B53" s="6"/>
      <c r="AR53" s="6"/>
    </row>
    <row r="54" customFormat="false" ht="12.8" hidden="false" customHeight="false" outlineLevel="0" collapsed="false">
      <c r="B54" s="6"/>
      <c r="AR54" s="6"/>
    </row>
    <row r="55" customFormat="false" ht="12.8" hidden="false" customHeight="false" outlineLevel="0" collapsed="false">
      <c r="B55" s="6"/>
      <c r="AR55" s="6"/>
    </row>
    <row r="56" customFormat="false" ht="12.8" hidden="false" customHeight="false" outlineLevel="0" collapsed="false">
      <c r="B56" s="6"/>
      <c r="AR56" s="6"/>
    </row>
    <row r="57" customFormat="false" ht="12.8" hidden="false" customHeight="false" outlineLevel="0" collapsed="false">
      <c r="B57" s="6"/>
      <c r="AR57" s="6"/>
    </row>
    <row r="58" customFormat="false" ht="12.8" hidden="false" customHeight="false" outlineLevel="0" collapsed="false">
      <c r="B58" s="6"/>
      <c r="AR58" s="6"/>
    </row>
    <row r="59" customFormat="false" ht="12.8" hidden="false" customHeight="false" outlineLevel="0" collapsed="false">
      <c r="B59" s="6"/>
      <c r="AR59" s="6"/>
    </row>
    <row r="60" s="27" customFormat="true" ht="12.8" hidden="false" customHeight="false" outlineLevel="0" collapsed="false">
      <c r="A60" s="22"/>
      <c r="B60" s="23"/>
      <c r="C60" s="22"/>
      <c r="D60" s="42" t="s">
        <v>49</v>
      </c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5"/>
      <c r="S60" s="25"/>
      <c r="T60" s="25"/>
      <c r="U60" s="25"/>
      <c r="V60" s="42" t="s">
        <v>50</v>
      </c>
      <c r="W60" s="25"/>
      <c r="X60" s="25"/>
      <c r="Y60" s="25"/>
      <c r="Z60" s="25"/>
      <c r="AA60" s="25"/>
      <c r="AB60" s="25"/>
      <c r="AC60" s="25"/>
      <c r="AD60" s="25"/>
      <c r="AE60" s="25"/>
      <c r="AF60" s="25"/>
      <c r="AG60" s="25"/>
      <c r="AH60" s="42" t="s">
        <v>49</v>
      </c>
      <c r="AI60" s="25"/>
      <c r="AJ60" s="25"/>
      <c r="AK60" s="25"/>
      <c r="AL60" s="25"/>
      <c r="AM60" s="42" t="s">
        <v>50</v>
      </c>
      <c r="AN60" s="25"/>
      <c r="AO60" s="25"/>
      <c r="AP60" s="22"/>
      <c r="AQ60" s="22"/>
      <c r="AR60" s="23"/>
      <c r="BE60" s="22"/>
    </row>
    <row r="61" customFormat="false" ht="12.8" hidden="false" customHeight="false" outlineLevel="0" collapsed="false">
      <c r="B61" s="6"/>
      <c r="AR61" s="6"/>
    </row>
    <row r="62" customFormat="false" ht="12.8" hidden="false" customHeight="false" outlineLevel="0" collapsed="false">
      <c r="B62" s="6"/>
      <c r="AR62" s="6"/>
    </row>
    <row r="63" customFormat="false" ht="12.8" hidden="false" customHeight="false" outlineLevel="0" collapsed="false">
      <c r="B63" s="6"/>
      <c r="AR63" s="6"/>
    </row>
    <row r="64" s="27" customFormat="true" ht="12.8" hidden="false" customHeight="false" outlineLevel="0" collapsed="false">
      <c r="A64" s="22"/>
      <c r="B64" s="23"/>
      <c r="C64" s="22"/>
      <c r="D64" s="40" t="s">
        <v>51</v>
      </c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0" t="s">
        <v>52</v>
      </c>
      <c r="AI64" s="43"/>
      <c r="AJ64" s="43"/>
      <c r="AK64" s="43"/>
      <c r="AL64" s="43"/>
      <c r="AM64" s="43"/>
      <c r="AN64" s="43"/>
      <c r="AO64" s="43"/>
      <c r="AP64" s="22"/>
      <c r="AQ64" s="22"/>
      <c r="AR64" s="23"/>
      <c r="BE64" s="22"/>
    </row>
    <row r="65" customFormat="false" ht="12.8" hidden="false" customHeight="false" outlineLevel="0" collapsed="false">
      <c r="B65" s="6"/>
      <c r="AR65" s="6"/>
    </row>
    <row r="66" customFormat="false" ht="12.8" hidden="false" customHeight="false" outlineLevel="0" collapsed="false">
      <c r="B66" s="6"/>
      <c r="AR66" s="6"/>
    </row>
    <row r="67" customFormat="false" ht="12.8" hidden="false" customHeight="false" outlineLevel="0" collapsed="false">
      <c r="B67" s="6"/>
      <c r="AR67" s="6"/>
    </row>
    <row r="68" customFormat="false" ht="12.8" hidden="false" customHeight="false" outlineLevel="0" collapsed="false">
      <c r="B68" s="6"/>
      <c r="AR68" s="6"/>
    </row>
    <row r="69" customFormat="false" ht="12.8" hidden="false" customHeight="false" outlineLevel="0" collapsed="false">
      <c r="B69" s="6"/>
      <c r="AR69" s="6"/>
    </row>
    <row r="70" customFormat="false" ht="12.8" hidden="false" customHeight="false" outlineLevel="0" collapsed="false">
      <c r="B70" s="6"/>
      <c r="AR70" s="6"/>
    </row>
    <row r="71" customFormat="false" ht="12.8" hidden="false" customHeight="false" outlineLevel="0" collapsed="false">
      <c r="B71" s="6"/>
      <c r="AR71" s="6"/>
    </row>
    <row r="72" customFormat="false" ht="12.8" hidden="false" customHeight="false" outlineLevel="0" collapsed="false">
      <c r="B72" s="6"/>
      <c r="AR72" s="6"/>
    </row>
    <row r="73" customFormat="false" ht="12.8" hidden="false" customHeight="false" outlineLevel="0" collapsed="false">
      <c r="B73" s="6"/>
      <c r="AR73" s="6"/>
    </row>
    <row r="74" customFormat="false" ht="12.8" hidden="false" customHeight="false" outlineLevel="0" collapsed="false">
      <c r="B74" s="6"/>
      <c r="AR74" s="6"/>
    </row>
    <row r="75" s="27" customFormat="true" ht="12.8" hidden="false" customHeight="false" outlineLevel="0" collapsed="false">
      <c r="A75" s="22"/>
      <c r="B75" s="23"/>
      <c r="C75" s="22"/>
      <c r="D75" s="42" t="s">
        <v>49</v>
      </c>
      <c r="E75" s="25"/>
      <c r="F75" s="25"/>
      <c r="G75" s="25"/>
      <c r="H75" s="25"/>
      <c r="I75" s="25"/>
      <c r="J75" s="25"/>
      <c r="K75" s="25"/>
      <c r="L75" s="25"/>
      <c r="M75" s="25"/>
      <c r="N75" s="25"/>
      <c r="O75" s="25"/>
      <c r="P75" s="25"/>
      <c r="Q75" s="25"/>
      <c r="R75" s="25"/>
      <c r="S75" s="25"/>
      <c r="T75" s="25"/>
      <c r="U75" s="25"/>
      <c r="V75" s="42" t="s">
        <v>50</v>
      </c>
      <c r="W75" s="25"/>
      <c r="X75" s="25"/>
      <c r="Y75" s="25"/>
      <c r="Z75" s="25"/>
      <c r="AA75" s="25"/>
      <c r="AB75" s="25"/>
      <c r="AC75" s="25"/>
      <c r="AD75" s="25"/>
      <c r="AE75" s="25"/>
      <c r="AF75" s="25"/>
      <c r="AG75" s="25"/>
      <c r="AH75" s="42" t="s">
        <v>49</v>
      </c>
      <c r="AI75" s="25"/>
      <c r="AJ75" s="25"/>
      <c r="AK75" s="25"/>
      <c r="AL75" s="25"/>
      <c r="AM75" s="42" t="s">
        <v>50</v>
      </c>
      <c r="AN75" s="25"/>
      <c r="AO75" s="25"/>
      <c r="AP75" s="22"/>
      <c r="AQ75" s="22"/>
      <c r="AR75" s="23"/>
      <c r="BE75" s="22"/>
    </row>
    <row r="76" s="27" customFormat="true" ht="12.8" hidden="false" customHeight="false" outlineLevel="0" collapsed="false">
      <c r="A76" s="22"/>
      <c r="B76" s="23"/>
      <c r="C76" s="22"/>
      <c r="D76" s="22"/>
      <c r="E76" s="22"/>
      <c r="F76" s="22"/>
      <c r="G76" s="22"/>
      <c r="H76" s="22"/>
      <c r="I76" s="22"/>
      <c r="J76" s="22"/>
      <c r="K76" s="22"/>
      <c r="L76" s="22"/>
      <c r="M76" s="22"/>
      <c r="N76" s="22"/>
      <c r="O76" s="22"/>
      <c r="P76" s="22"/>
      <c r="Q76" s="22"/>
      <c r="R76" s="22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  <c r="AF76" s="22"/>
      <c r="AG76" s="22"/>
      <c r="AH76" s="22"/>
      <c r="AI76" s="22"/>
      <c r="AJ76" s="22"/>
      <c r="AK76" s="22"/>
      <c r="AL76" s="22"/>
      <c r="AM76" s="22"/>
      <c r="AN76" s="22"/>
      <c r="AO76" s="22"/>
      <c r="AP76" s="22"/>
      <c r="AQ76" s="22"/>
      <c r="AR76" s="23"/>
      <c r="BE76" s="22"/>
    </row>
    <row r="77" s="27" customFormat="true" ht="6.95" hidden="false" customHeight="true" outlineLevel="0" collapsed="false">
      <c r="A77" s="22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23"/>
      <c r="BE77" s="22"/>
    </row>
    <row r="81" s="27" customFormat="true" ht="6.95" hidden="false" customHeight="true" outlineLevel="0" collapsed="false">
      <c r="A81" s="22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23"/>
      <c r="BE81" s="22"/>
    </row>
    <row r="82" s="27" customFormat="true" ht="24.95" hidden="false" customHeight="true" outlineLevel="0" collapsed="false">
      <c r="A82" s="22"/>
      <c r="B82" s="23"/>
      <c r="C82" s="7" t="s">
        <v>53</v>
      </c>
      <c r="D82" s="22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  <c r="AF82" s="22"/>
      <c r="AG82" s="22"/>
      <c r="AH82" s="22"/>
      <c r="AI82" s="22"/>
      <c r="AJ82" s="22"/>
      <c r="AK82" s="22"/>
      <c r="AL82" s="22"/>
      <c r="AM82" s="22"/>
      <c r="AN82" s="22"/>
      <c r="AO82" s="22"/>
      <c r="AP82" s="22"/>
      <c r="AQ82" s="22"/>
      <c r="AR82" s="23"/>
      <c r="BE82" s="22"/>
    </row>
    <row r="83" s="27" customFormat="true" ht="6.95" hidden="false" customHeight="true" outlineLevel="0" collapsed="false">
      <c r="A83" s="22"/>
      <c r="B83" s="23"/>
      <c r="C83" s="22"/>
      <c r="D83" s="22"/>
      <c r="E83" s="22"/>
      <c r="F83" s="22"/>
      <c r="G83" s="22"/>
      <c r="H83" s="22"/>
      <c r="I83" s="22"/>
      <c r="J83" s="22"/>
      <c r="K83" s="22"/>
      <c r="L83" s="22"/>
      <c r="M83" s="22"/>
      <c r="N83" s="22"/>
      <c r="O83" s="22"/>
      <c r="P83" s="22"/>
      <c r="Q83" s="22"/>
      <c r="R83" s="22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  <c r="AF83" s="22"/>
      <c r="AG83" s="22"/>
      <c r="AH83" s="22"/>
      <c r="AI83" s="22"/>
      <c r="AJ83" s="22"/>
      <c r="AK83" s="22"/>
      <c r="AL83" s="22"/>
      <c r="AM83" s="22"/>
      <c r="AN83" s="22"/>
      <c r="AO83" s="22"/>
      <c r="AP83" s="22"/>
      <c r="AQ83" s="22"/>
      <c r="AR83" s="23"/>
      <c r="BE83" s="22"/>
    </row>
    <row r="84" s="48" customFormat="true" ht="12" hidden="false" customHeight="true" outlineLevel="0" collapsed="false">
      <c r="B84" s="49"/>
      <c r="C84" s="15" t="s">
        <v>12</v>
      </c>
      <c r="L84" s="48" t="str">
        <f aca="false">K5</f>
        <v>Zderadova3,3</v>
      </c>
      <c r="AR84" s="49"/>
    </row>
    <row r="85" s="50" customFormat="true" ht="36.95" hidden="false" customHeight="true" outlineLevel="0" collapsed="false">
      <c r="B85" s="51"/>
      <c r="C85" s="52" t="s">
        <v>15</v>
      </c>
      <c r="L85" s="53" t="str">
        <f aca="false">K6</f>
        <v>Oprava bytu č.3</v>
      </c>
      <c r="M85" s="53"/>
      <c r="N85" s="53"/>
      <c r="O85" s="53"/>
      <c r="P85" s="53"/>
      <c r="Q85" s="53"/>
      <c r="R85" s="53"/>
      <c r="S85" s="53"/>
      <c r="T85" s="53"/>
      <c r="U85" s="53"/>
      <c r="V85" s="53"/>
      <c r="W85" s="53"/>
      <c r="X85" s="53"/>
      <c r="Y85" s="53"/>
      <c r="Z85" s="53"/>
      <c r="AA85" s="53"/>
      <c r="AB85" s="53"/>
      <c r="AC85" s="53"/>
      <c r="AD85" s="53"/>
      <c r="AE85" s="53"/>
      <c r="AF85" s="53"/>
      <c r="AG85" s="53"/>
      <c r="AH85" s="53"/>
      <c r="AI85" s="53"/>
      <c r="AJ85" s="53"/>
      <c r="AK85" s="53"/>
      <c r="AL85" s="53"/>
      <c r="AM85" s="53"/>
      <c r="AN85" s="53"/>
      <c r="AO85" s="53"/>
      <c r="AR85" s="51"/>
    </row>
    <row r="86" s="27" customFormat="true" ht="6.95" hidden="false" customHeight="true" outlineLevel="0" collapsed="false">
      <c r="A86" s="22"/>
      <c r="B86" s="23"/>
      <c r="C86" s="22"/>
      <c r="D86" s="22"/>
      <c r="E86" s="22"/>
      <c r="F86" s="22"/>
      <c r="G86" s="22"/>
      <c r="H86" s="22"/>
      <c r="I86" s="22"/>
      <c r="J86" s="22"/>
      <c r="K86" s="22"/>
      <c r="L86" s="22"/>
      <c r="M86" s="22"/>
      <c r="N86" s="22"/>
      <c r="O86" s="22"/>
      <c r="P86" s="22"/>
      <c r="Q86" s="22"/>
      <c r="R86" s="22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  <c r="AF86" s="22"/>
      <c r="AG86" s="22"/>
      <c r="AH86" s="22"/>
      <c r="AI86" s="22"/>
      <c r="AJ86" s="22"/>
      <c r="AK86" s="22"/>
      <c r="AL86" s="22"/>
      <c r="AM86" s="22"/>
      <c r="AN86" s="22"/>
      <c r="AO86" s="22"/>
      <c r="AP86" s="22"/>
      <c r="AQ86" s="22"/>
      <c r="AR86" s="23"/>
      <c r="BE86" s="22"/>
    </row>
    <row r="87" s="27" customFormat="true" ht="12" hidden="false" customHeight="true" outlineLevel="0" collapsed="false">
      <c r="A87" s="22"/>
      <c r="B87" s="23"/>
      <c r="C87" s="15" t="s">
        <v>19</v>
      </c>
      <c r="D87" s="22"/>
      <c r="E87" s="22"/>
      <c r="F87" s="22"/>
      <c r="G87" s="22"/>
      <c r="H87" s="22"/>
      <c r="I87" s="22"/>
      <c r="J87" s="22"/>
      <c r="K87" s="22"/>
      <c r="L87" s="54" t="str">
        <f aca="false">IF(K8="","",K8)</f>
        <v>Zderadova 3, Brno</v>
      </c>
      <c r="M87" s="22"/>
      <c r="N87" s="22"/>
      <c r="O87" s="22"/>
      <c r="P87" s="22"/>
      <c r="Q87" s="22"/>
      <c r="R87" s="22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  <c r="AF87" s="22"/>
      <c r="AG87" s="22"/>
      <c r="AH87" s="22"/>
      <c r="AI87" s="15" t="s">
        <v>21</v>
      </c>
      <c r="AJ87" s="22"/>
      <c r="AK87" s="22"/>
      <c r="AL87" s="22"/>
      <c r="AM87" s="55" t="str">
        <f aca="false">IF(AN8= "","",AN8)</f>
        <v>29. 7. 2021</v>
      </c>
      <c r="AN87" s="55"/>
      <c r="AO87" s="22"/>
      <c r="AP87" s="22"/>
      <c r="AQ87" s="22"/>
      <c r="AR87" s="23"/>
      <c r="BE87" s="22"/>
    </row>
    <row r="88" s="27" customFormat="true" ht="6.95" hidden="false" customHeight="true" outlineLevel="0" collapsed="false">
      <c r="A88" s="22"/>
      <c r="B88" s="23"/>
      <c r="C88" s="22"/>
      <c r="D88" s="22"/>
      <c r="E88" s="22"/>
      <c r="F88" s="22"/>
      <c r="G88" s="22"/>
      <c r="H88" s="22"/>
      <c r="I88" s="22"/>
      <c r="J88" s="22"/>
      <c r="K88" s="22"/>
      <c r="L88" s="22"/>
      <c r="M88" s="22"/>
      <c r="N88" s="22"/>
      <c r="O88" s="22"/>
      <c r="P88" s="22"/>
      <c r="Q88" s="22"/>
      <c r="R88" s="22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  <c r="AF88" s="22"/>
      <c r="AG88" s="22"/>
      <c r="AH88" s="22"/>
      <c r="AI88" s="22"/>
      <c r="AJ88" s="22"/>
      <c r="AK88" s="22"/>
      <c r="AL88" s="22"/>
      <c r="AM88" s="22"/>
      <c r="AN88" s="22"/>
      <c r="AO88" s="22"/>
      <c r="AP88" s="22"/>
      <c r="AQ88" s="22"/>
      <c r="AR88" s="23"/>
      <c r="BE88" s="22"/>
    </row>
    <row r="89" s="27" customFormat="true" ht="15.15" hidden="false" customHeight="true" outlineLevel="0" collapsed="false">
      <c r="A89" s="22"/>
      <c r="B89" s="23"/>
      <c r="C89" s="15" t="s">
        <v>23</v>
      </c>
      <c r="D89" s="22"/>
      <c r="E89" s="22"/>
      <c r="F89" s="22"/>
      <c r="G89" s="22"/>
      <c r="H89" s="22"/>
      <c r="I89" s="22"/>
      <c r="J89" s="22"/>
      <c r="K89" s="22"/>
      <c r="L89" s="48" t="str">
        <f aca="false">IF(E11= "","",E11)</f>
        <v>MmBrna,OSM Husova 3,Brno</v>
      </c>
      <c r="M89" s="22"/>
      <c r="N89" s="22"/>
      <c r="O89" s="22"/>
      <c r="P89" s="22"/>
      <c r="Q89" s="22"/>
      <c r="R89" s="22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  <c r="AF89" s="22"/>
      <c r="AG89" s="22"/>
      <c r="AH89" s="22"/>
      <c r="AI89" s="15" t="s">
        <v>29</v>
      </c>
      <c r="AJ89" s="22"/>
      <c r="AK89" s="22"/>
      <c r="AL89" s="22"/>
      <c r="AM89" s="56" t="str">
        <f aca="false">IF(J17="","",J17)</f>
        <v/>
      </c>
      <c r="AN89" s="56"/>
      <c r="AO89" s="56"/>
      <c r="AP89" s="56"/>
      <c r="AQ89" s="22"/>
      <c r="AR89" s="23"/>
      <c r="AS89" s="57" t="s">
        <v>54</v>
      </c>
      <c r="AT89" s="57"/>
      <c r="AU89" s="58"/>
      <c r="AV89" s="58"/>
      <c r="AW89" s="58"/>
      <c r="AX89" s="58"/>
      <c r="AY89" s="58"/>
      <c r="AZ89" s="58"/>
      <c r="BA89" s="58"/>
      <c r="BB89" s="58"/>
      <c r="BC89" s="58"/>
      <c r="BD89" s="59"/>
      <c r="BE89" s="22"/>
    </row>
    <row r="90" s="27" customFormat="true" ht="15.15" hidden="false" customHeight="true" outlineLevel="0" collapsed="false">
      <c r="A90" s="22"/>
      <c r="B90" s="23"/>
      <c r="C90" s="15" t="s">
        <v>27</v>
      </c>
      <c r="D90" s="22"/>
      <c r="E90" s="22"/>
      <c r="F90" s="22"/>
      <c r="G90" s="22"/>
      <c r="H90" s="22"/>
      <c r="I90" s="22"/>
      <c r="J90" s="22"/>
      <c r="K90" s="22"/>
      <c r="L90" s="48" t="str">
        <f aca="false">IF(E14= "Vyplň údaj","",E14)</f>
        <v/>
      </c>
      <c r="M90" s="22"/>
      <c r="N90" s="22"/>
      <c r="O90" s="22"/>
      <c r="P90" s="22"/>
      <c r="Q90" s="22"/>
      <c r="R90" s="22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  <c r="AF90" s="22"/>
      <c r="AG90" s="22"/>
      <c r="AH90" s="22"/>
      <c r="AI90" s="15" t="s">
        <v>32</v>
      </c>
      <c r="AJ90" s="22"/>
      <c r="AK90" s="22"/>
      <c r="AL90" s="22"/>
      <c r="AM90" s="56" t="str">
        <f aca="false">IF(E20="","",E20)</f>
        <v>R.Volková</v>
      </c>
      <c r="AN90" s="56"/>
      <c r="AO90" s="56"/>
      <c r="AP90" s="56"/>
      <c r="AQ90" s="22"/>
      <c r="AR90" s="23"/>
      <c r="AS90" s="57"/>
      <c r="AT90" s="57"/>
      <c r="AU90" s="60"/>
      <c r="AV90" s="60"/>
      <c r="AW90" s="60"/>
      <c r="AX90" s="60"/>
      <c r="AY90" s="60"/>
      <c r="AZ90" s="60"/>
      <c r="BA90" s="60"/>
      <c r="BB90" s="60"/>
      <c r="BC90" s="60"/>
      <c r="BD90" s="61"/>
      <c r="BE90" s="22"/>
    </row>
    <row r="91" s="27" customFormat="true" ht="10.8" hidden="false" customHeight="true" outlineLevel="0" collapsed="false">
      <c r="A91" s="22"/>
      <c r="B91" s="23"/>
      <c r="C91" s="22"/>
      <c r="D91" s="22"/>
      <c r="E91" s="22"/>
      <c r="F91" s="22"/>
      <c r="G91" s="22"/>
      <c r="H91" s="22"/>
      <c r="I91" s="22"/>
      <c r="J91" s="22"/>
      <c r="K91" s="22"/>
      <c r="L91" s="22"/>
      <c r="M91" s="22"/>
      <c r="N91" s="22"/>
      <c r="O91" s="22"/>
      <c r="P91" s="22"/>
      <c r="Q91" s="22"/>
      <c r="R91" s="22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  <c r="AF91" s="22"/>
      <c r="AG91" s="22"/>
      <c r="AH91" s="22"/>
      <c r="AI91" s="22"/>
      <c r="AJ91" s="22"/>
      <c r="AK91" s="22"/>
      <c r="AL91" s="22"/>
      <c r="AM91" s="22"/>
      <c r="AN91" s="22"/>
      <c r="AO91" s="22"/>
      <c r="AP91" s="22"/>
      <c r="AQ91" s="22"/>
      <c r="AR91" s="23"/>
      <c r="AS91" s="57"/>
      <c r="AT91" s="57"/>
      <c r="AU91" s="60"/>
      <c r="AV91" s="60"/>
      <c r="AW91" s="60"/>
      <c r="AX91" s="60"/>
      <c r="AY91" s="60"/>
      <c r="AZ91" s="60"/>
      <c r="BA91" s="60"/>
      <c r="BB91" s="60"/>
      <c r="BC91" s="60"/>
      <c r="BD91" s="61"/>
      <c r="BE91" s="22"/>
    </row>
    <row r="92" s="27" customFormat="true" ht="29.3" hidden="false" customHeight="true" outlineLevel="0" collapsed="false">
      <c r="A92" s="22"/>
      <c r="B92" s="23"/>
      <c r="C92" s="62" t="s">
        <v>55</v>
      </c>
      <c r="D92" s="62"/>
      <c r="E92" s="62"/>
      <c r="F92" s="62"/>
      <c r="G92" s="62"/>
      <c r="H92" s="63"/>
      <c r="I92" s="64" t="s">
        <v>56</v>
      </c>
      <c r="J92" s="64"/>
      <c r="K92" s="64"/>
      <c r="L92" s="64"/>
      <c r="M92" s="64"/>
      <c r="N92" s="64"/>
      <c r="O92" s="64"/>
      <c r="P92" s="64"/>
      <c r="Q92" s="64"/>
      <c r="R92" s="64"/>
      <c r="S92" s="64"/>
      <c r="T92" s="64"/>
      <c r="U92" s="64"/>
      <c r="V92" s="64"/>
      <c r="W92" s="64"/>
      <c r="X92" s="64"/>
      <c r="Y92" s="64"/>
      <c r="Z92" s="64"/>
      <c r="AA92" s="64"/>
      <c r="AB92" s="64"/>
      <c r="AC92" s="64"/>
      <c r="AD92" s="64"/>
      <c r="AE92" s="64"/>
      <c r="AF92" s="64"/>
      <c r="AG92" s="65" t="s">
        <v>57</v>
      </c>
      <c r="AH92" s="65"/>
      <c r="AI92" s="65"/>
      <c r="AJ92" s="65"/>
      <c r="AK92" s="65"/>
      <c r="AL92" s="65"/>
      <c r="AM92" s="65"/>
      <c r="AN92" s="66" t="s">
        <v>58</v>
      </c>
      <c r="AO92" s="66"/>
      <c r="AP92" s="66"/>
      <c r="AQ92" s="67" t="s">
        <v>59</v>
      </c>
      <c r="AR92" s="23"/>
      <c r="AS92" s="68" t="s">
        <v>60</v>
      </c>
      <c r="AT92" s="69" t="s">
        <v>61</v>
      </c>
      <c r="AU92" s="69" t="s">
        <v>62</v>
      </c>
      <c r="AV92" s="69" t="s">
        <v>63</v>
      </c>
      <c r="AW92" s="69" t="s">
        <v>64</v>
      </c>
      <c r="AX92" s="69" t="s">
        <v>65</v>
      </c>
      <c r="AY92" s="69" t="s">
        <v>66</v>
      </c>
      <c r="AZ92" s="69" t="s">
        <v>67</v>
      </c>
      <c r="BA92" s="69" t="s">
        <v>68</v>
      </c>
      <c r="BB92" s="69" t="s">
        <v>69</v>
      </c>
      <c r="BC92" s="69" t="s">
        <v>70</v>
      </c>
      <c r="BD92" s="70" t="s">
        <v>71</v>
      </c>
      <c r="BE92" s="22"/>
    </row>
    <row r="93" s="27" customFormat="true" ht="10.8" hidden="false" customHeight="true" outlineLevel="0" collapsed="false">
      <c r="A93" s="22"/>
      <c r="B93" s="23"/>
      <c r="C93" s="22"/>
      <c r="D93" s="22"/>
      <c r="E93" s="22"/>
      <c r="F93" s="22"/>
      <c r="G93" s="22"/>
      <c r="H93" s="22"/>
      <c r="I93" s="22"/>
      <c r="J93" s="22"/>
      <c r="K93" s="22"/>
      <c r="L93" s="22"/>
      <c r="M93" s="22"/>
      <c r="N93" s="22"/>
      <c r="O93" s="22"/>
      <c r="P93" s="22"/>
      <c r="Q93" s="22"/>
      <c r="R93" s="22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  <c r="AF93" s="22"/>
      <c r="AG93" s="22"/>
      <c r="AH93" s="22"/>
      <c r="AI93" s="22"/>
      <c r="AJ93" s="22"/>
      <c r="AK93" s="22"/>
      <c r="AL93" s="22"/>
      <c r="AM93" s="22"/>
      <c r="AN93" s="22"/>
      <c r="AO93" s="22"/>
      <c r="AP93" s="22"/>
      <c r="AQ93" s="22"/>
      <c r="AR93" s="23"/>
      <c r="AS93" s="71"/>
      <c r="AT93" s="72"/>
      <c r="AU93" s="72"/>
      <c r="AV93" s="72"/>
      <c r="AW93" s="72"/>
      <c r="AX93" s="72"/>
      <c r="AY93" s="72"/>
      <c r="AZ93" s="72"/>
      <c r="BA93" s="72"/>
      <c r="BB93" s="72"/>
      <c r="BC93" s="72"/>
      <c r="BD93" s="73"/>
      <c r="BE93" s="22"/>
    </row>
    <row r="94" s="74" customFormat="true" ht="32.4" hidden="false" customHeight="true" outlineLevel="0" collapsed="false">
      <c r="B94" s="75"/>
      <c r="C94" s="76" t="s">
        <v>72</v>
      </c>
      <c r="D94" s="77"/>
      <c r="E94" s="77"/>
      <c r="F94" s="77"/>
      <c r="G94" s="77"/>
      <c r="H94" s="77"/>
      <c r="I94" s="77"/>
      <c r="J94" s="77"/>
      <c r="K94" s="77"/>
      <c r="L94" s="77"/>
      <c r="M94" s="77"/>
      <c r="N94" s="77"/>
      <c r="O94" s="77"/>
      <c r="P94" s="77"/>
      <c r="Q94" s="77"/>
      <c r="R94" s="77"/>
      <c r="S94" s="77"/>
      <c r="T94" s="77"/>
      <c r="U94" s="77"/>
      <c r="V94" s="77"/>
      <c r="W94" s="77"/>
      <c r="X94" s="77"/>
      <c r="Y94" s="77"/>
      <c r="Z94" s="77"/>
      <c r="AA94" s="77"/>
      <c r="AB94" s="77"/>
      <c r="AC94" s="77"/>
      <c r="AD94" s="77"/>
      <c r="AE94" s="77"/>
      <c r="AF94" s="77"/>
      <c r="AG94" s="78" t="n">
        <f aca="false">ROUND(AG95,2)</f>
        <v>0</v>
      </c>
      <c r="AH94" s="78"/>
      <c r="AI94" s="78"/>
      <c r="AJ94" s="78"/>
      <c r="AK94" s="78"/>
      <c r="AL94" s="78"/>
      <c r="AM94" s="78"/>
      <c r="AN94" s="79" t="n">
        <f aca="false">SUM(AG94,AT94)</f>
        <v>0</v>
      </c>
      <c r="AO94" s="79"/>
      <c r="AP94" s="79"/>
      <c r="AQ94" s="80"/>
      <c r="AR94" s="75"/>
      <c r="AS94" s="81" t="n">
        <f aca="false">ROUND(AS95,2)</f>
        <v>0</v>
      </c>
      <c r="AT94" s="82" t="n">
        <f aca="false">ROUND(SUM(AV94:AW94),2)</f>
        <v>0</v>
      </c>
      <c r="AU94" s="83" t="n">
        <f aca="false">ROUND(AU95,5)</f>
        <v>0</v>
      </c>
      <c r="AV94" s="82" t="n">
        <f aca="false">ROUND(AZ94*L29,2)</f>
        <v>0</v>
      </c>
      <c r="AW94" s="82" t="n">
        <f aca="false">ROUND(BA94*L30,2)</f>
        <v>0</v>
      </c>
      <c r="AX94" s="82" t="n">
        <f aca="false">ROUND(BB94*L29,2)</f>
        <v>0</v>
      </c>
      <c r="AY94" s="82" t="n">
        <f aca="false">ROUND(BC94*L30,2)</f>
        <v>0</v>
      </c>
      <c r="AZ94" s="82" t="n">
        <f aca="false">ROUND(AZ95,2)</f>
        <v>0</v>
      </c>
      <c r="BA94" s="82" t="n">
        <f aca="false">ROUND(BA95,2)</f>
        <v>0</v>
      </c>
      <c r="BB94" s="82" t="n">
        <f aca="false">ROUND(BB95,2)</f>
        <v>0</v>
      </c>
      <c r="BC94" s="82" t="n">
        <f aca="false">ROUND(BC95,2)</f>
        <v>0</v>
      </c>
      <c r="BD94" s="84" t="n">
        <f aca="false">ROUND(BD95,2)</f>
        <v>0</v>
      </c>
      <c r="BS94" s="85" t="s">
        <v>73</v>
      </c>
      <c r="BT94" s="85" t="s">
        <v>74</v>
      </c>
      <c r="BV94" s="85" t="s">
        <v>75</v>
      </c>
      <c r="BW94" s="85" t="s">
        <v>3</v>
      </c>
      <c r="BX94" s="85" t="s">
        <v>76</v>
      </c>
      <c r="CL94" s="85"/>
    </row>
    <row r="95" s="97" customFormat="true" ht="24.75" hidden="false" customHeight="true" outlineLevel="0" collapsed="false">
      <c r="A95" s="86" t="s">
        <v>77</v>
      </c>
      <c r="B95" s="87"/>
      <c r="C95" s="88"/>
      <c r="D95" s="89" t="s">
        <v>13</v>
      </c>
      <c r="E95" s="89"/>
      <c r="F95" s="89"/>
      <c r="G95" s="89"/>
      <c r="H95" s="89"/>
      <c r="I95" s="90"/>
      <c r="J95" s="89" t="s">
        <v>16</v>
      </c>
      <c r="K95" s="89"/>
      <c r="L95" s="89"/>
      <c r="M95" s="89"/>
      <c r="N95" s="89"/>
      <c r="O95" s="89"/>
      <c r="P95" s="89"/>
      <c r="Q95" s="89"/>
      <c r="R95" s="89"/>
      <c r="S95" s="89"/>
      <c r="T95" s="89"/>
      <c r="U95" s="89"/>
      <c r="V95" s="89"/>
      <c r="W95" s="89"/>
      <c r="X95" s="89"/>
      <c r="Y95" s="89"/>
      <c r="Z95" s="89"/>
      <c r="AA95" s="89"/>
      <c r="AB95" s="89"/>
      <c r="AC95" s="89"/>
      <c r="AD95" s="89"/>
      <c r="AE95" s="89"/>
      <c r="AF95" s="89"/>
      <c r="AG95" s="91" t="n">
        <f aca="false">'Zderadova3,3 - Oprava byt...'!J28</f>
        <v>0</v>
      </c>
      <c r="AH95" s="91"/>
      <c r="AI95" s="91"/>
      <c r="AJ95" s="91"/>
      <c r="AK95" s="91"/>
      <c r="AL95" s="91"/>
      <c r="AM95" s="91"/>
      <c r="AN95" s="91" t="n">
        <f aca="false">SUM(AG95,AT95)</f>
        <v>0</v>
      </c>
      <c r="AO95" s="91"/>
      <c r="AP95" s="91"/>
      <c r="AQ95" s="92" t="s">
        <v>78</v>
      </c>
      <c r="AR95" s="87"/>
      <c r="AS95" s="93" t="n">
        <v>0</v>
      </c>
      <c r="AT95" s="94" t="n">
        <f aca="false">ROUND(SUM(AV95:AW95),2)</f>
        <v>0</v>
      </c>
      <c r="AU95" s="95" t="n">
        <f aca="false">'Zderadova3,3 - Oprava byt...'!P131</f>
        <v>0</v>
      </c>
      <c r="AV95" s="94" t="n">
        <f aca="false">'Zderadova3,3 - Oprava byt...'!J31</f>
        <v>0</v>
      </c>
      <c r="AW95" s="94" t="n">
        <f aca="false">'Zderadova3,3 - Oprava byt...'!J32</f>
        <v>0</v>
      </c>
      <c r="AX95" s="94" t="n">
        <f aca="false">'Zderadova3,3 - Oprava byt...'!J33</f>
        <v>0</v>
      </c>
      <c r="AY95" s="94" t="n">
        <f aca="false">'Zderadova3,3 - Oprava byt...'!J34</f>
        <v>0</v>
      </c>
      <c r="AZ95" s="94" t="n">
        <f aca="false">'Zderadova3,3 - Oprava byt...'!F31</f>
        <v>0</v>
      </c>
      <c r="BA95" s="94" t="n">
        <f aca="false">'Zderadova3,3 - Oprava byt...'!F32</f>
        <v>0</v>
      </c>
      <c r="BB95" s="94" t="n">
        <f aca="false">'Zderadova3,3 - Oprava byt...'!F33</f>
        <v>0</v>
      </c>
      <c r="BC95" s="94" t="n">
        <f aca="false">'Zderadova3,3 - Oprava byt...'!F34</f>
        <v>0</v>
      </c>
      <c r="BD95" s="96" t="n">
        <f aca="false">'Zderadova3,3 - Oprava byt...'!F35</f>
        <v>0</v>
      </c>
      <c r="BT95" s="98" t="s">
        <v>79</v>
      </c>
      <c r="BU95" s="98" t="s">
        <v>80</v>
      </c>
      <c r="BV95" s="98" t="s">
        <v>75</v>
      </c>
      <c r="BW95" s="98" t="s">
        <v>3</v>
      </c>
      <c r="BX95" s="98" t="s">
        <v>76</v>
      </c>
      <c r="CL95" s="98"/>
    </row>
    <row r="96" s="27" customFormat="true" ht="30" hidden="false" customHeight="true" outlineLevel="0" collapsed="false">
      <c r="A96" s="22"/>
      <c r="B96" s="23"/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22"/>
      <c r="O96" s="22"/>
      <c r="P96" s="22"/>
      <c r="Q96" s="22"/>
      <c r="R96" s="22"/>
      <c r="S96" s="22"/>
      <c r="T96" s="22"/>
      <c r="U96" s="22"/>
      <c r="V96" s="22"/>
      <c r="W96" s="22"/>
      <c r="X96" s="22"/>
      <c r="Y96" s="22"/>
      <c r="Z96" s="22"/>
      <c r="AA96" s="22"/>
      <c r="AB96" s="22"/>
      <c r="AC96" s="22"/>
      <c r="AD96" s="22"/>
      <c r="AE96" s="22"/>
      <c r="AF96" s="22"/>
      <c r="AG96" s="22"/>
      <c r="AH96" s="22"/>
      <c r="AI96" s="22"/>
      <c r="AJ96" s="22"/>
      <c r="AK96" s="22"/>
      <c r="AL96" s="22"/>
      <c r="AM96" s="22"/>
      <c r="AN96" s="22"/>
      <c r="AO96" s="22"/>
      <c r="AP96" s="22"/>
      <c r="AQ96" s="22"/>
      <c r="AR96" s="23"/>
      <c r="AS96" s="22"/>
      <c r="AT96" s="22"/>
      <c r="AU96" s="22"/>
      <c r="AV96" s="22"/>
      <c r="AW96" s="22"/>
      <c r="AX96" s="22"/>
      <c r="AY96" s="22"/>
      <c r="AZ96" s="22"/>
      <c r="BA96" s="22"/>
      <c r="BB96" s="22"/>
      <c r="BC96" s="22"/>
      <c r="BD96" s="22"/>
      <c r="BE96" s="22"/>
    </row>
    <row r="97" s="27" customFormat="true" ht="6.95" hidden="false" customHeight="true" outlineLevel="0" collapsed="false">
      <c r="A97" s="22"/>
      <c r="B97" s="44"/>
      <c r="C97" s="45"/>
      <c r="D97" s="45"/>
      <c r="E97" s="45"/>
      <c r="F97" s="45"/>
      <c r="G97" s="45"/>
      <c r="H97" s="45"/>
      <c r="I97" s="45"/>
      <c r="J97" s="45"/>
      <c r="K97" s="45"/>
      <c r="L97" s="45"/>
      <c r="M97" s="45"/>
      <c r="N97" s="45"/>
      <c r="O97" s="45"/>
      <c r="P97" s="45"/>
      <c r="Q97" s="45"/>
      <c r="R97" s="45"/>
      <c r="S97" s="45"/>
      <c r="T97" s="45"/>
      <c r="U97" s="45"/>
      <c r="V97" s="45"/>
      <c r="W97" s="45"/>
      <c r="X97" s="45"/>
      <c r="Y97" s="45"/>
      <c r="Z97" s="45"/>
      <c r="AA97" s="45"/>
      <c r="AB97" s="45"/>
      <c r="AC97" s="45"/>
      <c r="AD97" s="45"/>
      <c r="AE97" s="45"/>
      <c r="AF97" s="45"/>
      <c r="AG97" s="45"/>
      <c r="AH97" s="45"/>
      <c r="AI97" s="45"/>
      <c r="AJ97" s="45"/>
      <c r="AK97" s="45"/>
      <c r="AL97" s="45"/>
      <c r="AM97" s="45"/>
      <c r="AN97" s="45"/>
      <c r="AO97" s="45"/>
      <c r="AP97" s="45"/>
      <c r="AQ97" s="45"/>
      <c r="AR97" s="23"/>
      <c r="AS97" s="22"/>
      <c r="AT97" s="22"/>
      <c r="AU97" s="22"/>
      <c r="AV97" s="22"/>
      <c r="AW97" s="22"/>
      <c r="AX97" s="22"/>
      <c r="AY97" s="22"/>
      <c r="AZ97" s="22"/>
      <c r="BA97" s="22"/>
      <c r="BB97" s="22"/>
      <c r="BC97" s="22"/>
      <c r="BD97" s="22"/>
      <c r="BE97" s="22"/>
    </row>
  </sheetData>
  <mergeCells count="42">
    <mergeCell ref="AR2:BE2"/>
    <mergeCell ref="K5:AO5"/>
    <mergeCell ref="BE5:BE34"/>
    <mergeCell ref="K6:AO6"/>
    <mergeCell ref="E14:AJ14"/>
    <mergeCell ref="E23:AN23"/>
    <mergeCell ref="AK26:AO26"/>
    <mergeCell ref="L28:P28"/>
    <mergeCell ref="W28:AE28"/>
    <mergeCell ref="AK28:AO28"/>
    <mergeCell ref="L29:P29"/>
    <mergeCell ref="W29:AE29"/>
    <mergeCell ref="AK29:AO29"/>
    <mergeCell ref="L30:P30"/>
    <mergeCell ref="W30:AE30"/>
    <mergeCell ref="AK30:AO30"/>
    <mergeCell ref="L31:P31"/>
    <mergeCell ref="W31:AE31"/>
    <mergeCell ref="AK31:AO31"/>
    <mergeCell ref="L32:P32"/>
    <mergeCell ref="W32:AE32"/>
    <mergeCell ref="AK32:AO32"/>
    <mergeCell ref="L33:P33"/>
    <mergeCell ref="W33:AE33"/>
    <mergeCell ref="AK33:AO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G94:AM94"/>
    <mergeCell ref="AN94:AP94"/>
    <mergeCell ref="D95:H95"/>
    <mergeCell ref="J95:AF95"/>
    <mergeCell ref="AG95:AM95"/>
    <mergeCell ref="AN95:AP95"/>
  </mergeCells>
  <hyperlinks>
    <hyperlink ref="A95" location="'Zderadova3,3 - Oprava byt...'!C2" display="/"/>
  </hyperlinks>
  <printOptions headings="false" gridLines="false" gridLinesSet="true" horizontalCentered="false" verticalCentered="false"/>
  <pageMargins left="0.39375" right="0.39375" top="0.39375" bottom="0.39375" header="0.511805555555555" footer="0"/>
  <pageSetup paperSize="9" scale="100" firstPageNumber="0" fitToWidth="1" fitToHeight="10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2:BM258"/>
  <sheetViews>
    <sheetView showFormulas="false" showGridLines="false" showRowColHeaders="true" showZeros="true" rightToLeft="false" tabSelected="true" showOutlineSymbols="true" defaultGridColor="true" view="normal" topLeftCell="A153" colorId="64" zoomScale="100" zoomScaleNormal="100" zoomScalePageLayoutView="100" workbookViewId="0">
      <selection pane="topLeft" activeCell="F145" activeCellId="0" sqref="F145:F149"/>
    </sheetView>
  </sheetViews>
  <sheetFormatPr defaultColWidth="8.5078125" defaultRowHeight="12.8" zeroHeight="false" outlineLevelRow="0" outlineLevelCol="0"/>
  <cols>
    <col collapsed="false" customWidth="true" hidden="false" outlineLevel="0" max="1" min="1" style="0" width="8.34"/>
    <col collapsed="false" customWidth="true" hidden="false" outlineLevel="0" max="2" min="2" style="0" width="1.17"/>
    <col collapsed="false" customWidth="true" hidden="false" outlineLevel="0" max="3" min="3" style="0" width="4.16"/>
    <col collapsed="false" customWidth="true" hidden="false" outlineLevel="0" max="4" min="4" style="0" width="4.34"/>
    <col collapsed="false" customWidth="true" hidden="false" outlineLevel="0" max="5" min="5" style="0" width="17.15"/>
    <col collapsed="false" customWidth="true" hidden="false" outlineLevel="0" max="6" min="6" style="0" width="50.84"/>
    <col collapsed="false" customWidth="true" hidden="false" outlineLevel="0" max="7" min="7" style="0" width="7.5"/>
    <col collapsed="false" customWidth="true" hidden="false" outlineLevel="0" max="8" min="8" style="0" width="14"/>
    <col collapsed="false" customWidth="true" hidden="false" outlineLevel="0" max="9" min="9" style="0" width="15.83"/>
    <col collapsed="false" customWidth="true" hidden="false" outlineLevel="0" max="11" min="10" style="0" width="22.34"/>
    <col collapsed="false" customWidth="true" hidden="false" outlineLevel="0" max="12" min="12" style="0" width="9.34"/>
    <col collapsed="false" customWidth="true" hidden="true" outlineLevel="0" max="13" min="13" style="0" width="10.83"/>
    <col collapsed="false" customWidth="true" hidden="true" outlineLevel="0" max="14" min="14" style="0" width="9.34"/>
    <col collapsed="false" customWidth="true" hidden="true" outlineLevel="0" max="20" min="15" style="0" width="14.16"/>
    <col collapsed="false" customWidth="true" hidden="true" outlineLevel="0" max="21" min="21" style="0" width="16.34"/>
    <col collapsed="false" customWidth="true" hidden="false" outlineLevel="0" max="22" min="22" style="0" width="12.34"/>
    <col collapsed="false" customWidth="true" hidden="false" outlineLevel="0" max="23" min="23" style="0" width="16.34"/>
    <col collapsed="false" customWidth="true" hidden="false" outlineLevel="0" max="24" min="24" style="0" width="12.34"/>
    <col collapsed="false" customWidth="true" hidden="false" outlineLevel="0" max="25" min="25" style="0" width="15"/>
    <col collapsed="false" customWidth="true" hidden="false" outlineLevel="0" max="26" min="26" style="0" width="11"/>
    <col collapsed="false" customWidth="true" hidden="false" outlineLevel="0" max="27" min="27" style="0" width="15"/>
    <col collapsed="false" customWidth="true" hidden="false" outlineLevel="0" max="28" min="28" style="0" width="16.34"/>
    <col collapsed="false" customWidth="true" hidden="false" outlineLevel="0" max="29" min="29" style="0" width="11"/>
    <col collapsed="false" customWidth="true" hidden="false" outlineLevel="0" max="30" min="30" style="0" width="15"/>
    <col collapsed="false" customWidth="true" hidden="false" outlineLevel="0" max="31" min="31" style="0" width="16.34"/>
    <col collapsed="false" customWidth="true" hidden="true" outlineLevel="0" max="65" min="44" style="0" width="9.34"/>
  </cols>
  <sheetData>
    <row r="2" customFormat="false" ht="36.95" hidden="false" customHeight="true" outlineLevel="0" collapsed="false">
      <c r="L2" s="2" t="s">
        <v>4</v>
      </c>
      <c r="M2" s="2"/>
      <c r="N2" s="2"/>
      <c r="O2" s="2"/>
      <c r="P2" s="2"/>
      <c r="Q2" s="2"/>
      <c r="R2" s="2"/>
      <c r="S2" s="2"/>
      <c r="T2" s="2"/>
      <c r="U2" s="2"/>
      <c r="V2" s="2"/>
      <c r="AT2" s="3" t="s">
        <v>3</v>
      </c>
    </row>
    <row r="3" customFormat="false" ht="6.95" hidden="false" customHeight="true" outlineLevel="0" collapsed="false">
      <c r="B3" s="4"/>
      <c r="C3" s="5"/>
      <c r="D3" s="5"/>
      <c r="E3" s="5"/>
      <c r="F3" s="5"/>
      <c r="G3" s="5"/>
      <c r="H3" s="5"/>
      <c r="I3" s="5"/>
      <c r="J3" s="5"/>
      <c r="K3" s="5"/>
      <c r="L3" s="6"/>
      <c r="AT3" s="3" t="s">
        <v>79</v>
      </c>
    </row>
    <row r="4" customFormat="false" ht="24.95" hidden="false" customHeight="true" outlineLevel="0" collapsed="false">
      <c r="B4" s="6"/>
      <c r="D4" s="7" t="s">
        <v>81</v>
      </c>
      <c r="L4" s="6"/>
      <c r="M4" s="99" t="s">
        <v>9</v>
      </c>
      <c r="AT4" s="3" t="s">
        <v>2</v>
      </c>
    </row>
    <row r="5" customFormat="false" ht="6.95" hidden="false" customHeight="true" outlineLevel="0" collapsed="false">
      <c r="B5" s="6"/>
      <c r="L5" s="6"/>
    </row>
    <row r="6" s="27" customFormat="true" ht="12" hidden="false" customHeight="true" outlineLevel="0" collapsed="false">
      <c r="A6" s="22"/>
      <c r="B6" s="23"/>
      <c r="C6" s="22"/>
      <c r="D6" s="15" t="s">
        <v>15</v>
      </c>
      <c r="E6" s="22"/>
      <c r="F6" s="22"/>
      <c r="G6" s="22"/>
      <c r="H6" s="22"/>
      <c r="I6" s="22"/>
      <c r="J6" s="22"/>
      <c r="K6" s="22"/>
      <c r="L6" s="39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</row>
    <row r="7" s="27" customFormat="true" ht="16.5" hidden="false" customHeight="true" outlineLevel="0" collapsed="false">
      <c r="A7" s="22"/>
      <c r="B7" s="23"/>
      <c r="C7" s="22"/>
      <c r="D7" s="22"/>
      <c r="E7" s="100" t="s">
        <v>16</v>
      </c>
      <c r="F7" s="100"/>
      <c r="G7" s="100"/>
      <c r="H7" s="100"/>
      <c r="I7" s="22"/>
      <c r="J7" s="22"/>
      <c r="K7" s="22"/>
      <c r="L7" s="39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</row>
    <row r="8" s="27" customFormat="true" ht="12.8" hidden="false" customHeight="false" outlineLevel="0" collapsed="false">
      <c r="A8" s="22"/>
      <c r="B8" s="23"/>
      <c r="C8" s="22"/>
      <c r="D8" s="22"/>
      <c r="E8" s="22"/>
      <c r="F8" s="22"/>
      <c r="G8" s="22"/>
      <c r="H8" s="22"/>
      <c r="I8" s="22"/>
      <c r="J8" s="22"/>
      <c r="K8" s="22"/>
      <c r="L8" s="39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</row>
    <row r="9" s="27" customFormat="true" ht="12" hidden="false" customHeight="true" outlineLevel="0" collapsed="false">
      <c r="A9" s="22"/>
      <c r="B9" s="23"/>
      <c r="C9" s="22"/>
      <c r="D9" s="15" t="s">
        <v>17</v>
      </c>
      <c r="E9" s="22"/>
      <c r="F9" s="16"/>
      <c r="G9" s="22"/>
      <c r="H9" s="22"/>
      <c r="I9" s="15" t="s">
        <v>18</v>
      </c>
      <c r="J9" s="16"/>
      <c r="K9" s="22"/>
      <c r="L9" s="39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</row>
    <row r="10" s="27" customFormat="true" ht="12" hidden="false" customHeight="true" outlineLevel="0" collapsed="false">
      <c r="A10" s="22"/>
      <c r="B10" s="23"/>
      <c r="C10" s="22"/>
      <c r="D10" s="15" t="s">
        <v>19</v>
      </c>
      <c r="E10" s="22"/>
      <c r="F10" s="16" t="s">
        <v>20</v>
      </c>
      <c r="G10" s="22"/>
      <c r="H10" s="22"/>
      <c r="I10" s="15" t="s">
        <v>21</v>
      </c>
      <c r="J10" s="101" t="str">
        <f aca="false">'Rekapitulace stavby'!AN8</f>
        <v>29. 7. 2021</v>
      </c>
      <c r="K10" s="22"/>
      <c r="L10" s="39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</row>
    <row r="11" s="27" customFormat="true" ht="10.8" hidden="false" customHeight="true" outlineLevel="0" collapsed="false">
      <c r="A11" s="22"/>
      <c r="B11" s="23"/>
      <c r="C11" s="22"/>
      <c r="D11" s="22"/>
      <c r="E11" s="22"/>
      <c r="F11" s="22"/>
      <c r="G11" s="22"/>
      <c r="H11" s="22"/>
      <c r="I11" s="22"/>
      <c r="J11" s="22"/>
      <c r="K11" s="22"/>
      <c r="L11" s="39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</row>
    <row r="12" s="27" customFormat="true" ht="12" hidden="false" customHeight="true" outlineLevel="0" collapsed="false">
      <c r="A12" s="22"/>
      <c r="B12" s="23"/>
      <c r="C12" s="22"/>
      <c r="D12" s="15" t="s">
        <v>23</v>
      </c>
      <c r="E12" s="22"/>
      <c r="F12" s="22"/>
      <c r="G12" s="22"/>
      <c r="H12" s="22"/>
      <c r="I12" s="15" t="s">
        <v>24</v>
      </c>
      <c r="J12" s="16"/>
      <c r="K12" s="22"/>
      <c r="L12" s="39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</row>
    <row r="13" s="27" customFormat="true" ht="18" hidden="false" customHeight="true" outlineLevel="0" collapsed="false">
      <c r="A13" s="22"/>
      <c r="B13" s="23"/>
      <c r="C13" s="22"/>
      <c r="D13" s="22"/>
      <c r="E13" s="16" t="s">
        <v>25</v>
      </c>
      <c r="F13" s="22"/>
      <c r="G13" s="22"/>
      <c r="H13" s="22"/>
      <c r="I13" s="15" t="s">
        <v>26</v>
      </c>
      <c r="J13" s="16"/>
      <c r="K13" s="22"/>
      <c r="L13" s="39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</row>
    <row r="14" s="27" customFormat="true" ht="6.95" hidden="false" customHeight="true" outlineLevel="0" collapsed="false">
      <c r="A14" s="22"/>
      <c r="B14" s="23"/>
      <c r="C14" s="22"/>
      <c r="D14" s="22"/>
      <c r="E14" s="22"/>
      <c r="F14" s="22"/>
      <c r="G14" s="22"/>
      <c r="H14" s="22"/>
      <c r="I14" s="22"/>
      <c r="J14" s="22"/>
      <c r="K14" s="22"/>
      <c r="L14" s="39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</row>
    <row r="15" s="27" customFormat="true" ht="12" hidden="false" customHeight="true" outlineLevel="0" collapsed="false">
      <c r="A15" s="22"/>
      <c r="B15" s="23"/>
      <c r="C15" s="22"/>
      <c r="D15" s="15" t="s">
        <v>27</v>
      </c>
      <c r="E15" s="22"/>
      <c r="F15" s="22"/>
      <c r="G15" s="22"/>
      <c r="H15" s="22"/>
      <c r="I15" s="15" t="s">
        <v>24</v>
      </c>
      <c r="J15" s="17" t="str">
        <f aca="false">'Rekapitulace stavby'!AN13</f>
        <v>Vyplň údaj</v>
      </c>
      <c r="K15" s="22"/>
      <c r="L15" s="39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</row>
    <row r="16" s="27" customFormat="true" ht="18" hidden="false" customHeight="true" outlineLevel="0" collapsed="false">
      <c r="A16" s="22"/>
      <c r="B16" s="23"/>
      <c r="C16" s="22"/>
      <c r="D16" s="22"/>
      <c r="E16" s="102" t="str">
        <f aca="false">'Rekapitulace stavby'!E14</f>
        <v>Vyplň údaj</v>
      </c>
      <c r="F16" s="102"/>
      <c r="G16" s="102"/>
      <c r="H16" s="102"/>
      <c r="I16" s="15" t="s">
        <v>26</v>
      </c>
      <c r="J16" s="17" t="str">
        <f aca="false">'Rekapitulace stavby'!AN14</f>
        <v>Vyplň údaj</v>
      </c>
      <c r="K16" s="22"/>
      <c r="L16" s="39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</row>
    <row r="17" s="27" customFormat="true" ht="6.95" hidden="false" customHeight="true" outlineLevel="0" collapsed="false">
      <c r="A17" s="22"/>
      <c r="B17" s="23"/>
      <c r="C17" s="22"/>
      <c r="D17" s="22"/>
      <c r="E17" s="22"/>
      <c r="F17" s="22"/>
      <c r="G17" s="22"/>
      <c r="H17" s="22"/>
      <c r="I17" s="22"/>
      <c r="J17" s="22"/>
      <c r="K17" s="22"/>
      <c r="L17" s="39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</row>
    <row r="18" s="27" customFormat="true" ht="12" hidden="false" customHeight="true" outlineLevel="0" collapsed="false">
      <c r="A18" s="22"/>
      <c r="B18" s="23"/>
      <c r="C18" s="22"/>
      <c r="D18" s="15" t="s">
        <v>29</v>
      </c>
      <c r="E18" s="22"/>
      <c r="F18" s="22"/>
      <c r="G18" s="22"/>
      <c r="H18" s="22"/>
      <c r="I18" s="15" t="s">
        <v>24</v>
      </c>
      <c r="J18" s="16"/>
      <c r="K18" s="22"/>
      <c r="L18" s="39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</row>
    <row r="19" s="27" customFormat="true" ht="18" hidden="false" customHeight="true" outlineLevel="0" collapsed="false">
      <c r="A19" s="22"/>
      <c r="B19" s="23"/>
      <c r="C19" s="22"/>
      <c r="D19" s="22"/>
      <c r="E19" s="16" t="s">
        <v>30</v>
      </c>
      <c r="F19" s="22"/>
      <c r="G19" s="22"/>
      <c r="H19" s="22"/>
      <c r="I19" s="15" t="s">
        <v>26</v>
      </c>
      <c r="J19" s="16"/>
      <c r="K19" s="22"/>
      <c r="L19" s="39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</row>
    <row r="20" s="27" customFormat="true" ht="6.95" hidden="false" customHeight="true" outlineLevel="0" collapsed="false">
      <c r="A20" s="22"/>
      <c r="B20" s="23"/>
      <c r="C20" s="22"/>
      <c r="D20" s="22"/>
      <c r="E20" s="22"/>
      <c r="F20" s="22"/>
      <c r="G20" s="22"/>
      <c r="H20" s="22"/>
      <c r="I20" s="22"/>
      <c r="J20" s="22"/>
      <c r="K20" s="22"/>
      <c r="L20" s="39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</row>
    <row r="21" s="27" customFormat="true" ht="12" hidden="false" customHeight="true" outlineLevel="0" collapsed="false">
      <c r="A21" s="22"/>
      <c r="B21" s="23"/>
      <c r="C21" s="22"/>
      <c r="D21" s="15" t="s">
        <v>32</v>
      </c>
      <c r="E21" s="22"/>
      <c r="F21" s="22"/>
      <c r="G21" s="22"/>
      <c r="H21" s="22"/>
      <c r="I21" s="15" t="s">
        <v>24</v>
      </c>
      <c r="J21" s="16"/>
      <c r="K21" s="22"/>
      <c r="L21" s="39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</row>
    <row r="22" s="27" customFormat="true" ht="18" hidden="false" customHeight="true" outlineLevel="0" collapsed="false">
      <c r="A22" s="22"/>
      <c r="B22" s="23"/>
      <c r="C22" s="22"/>
      <c r="D22" s="22"/>
      <c r="E22" s="16" t="s">
        <v>30</v>
      </c>
      <c r="F22" s="22"/>
      <c r="G22" s="22"/>
      <c r="H22" s="22"/>
      <c r="I22" s="15" t="s">
        <v>26</v>
      </c>
      <c r="J22" s="16"/>
      <c r="K22" s="22"/>
      <c r="L22" s="39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</row>
    <row r="23" s="27" customFormat="true" ht="6.95" hidden="false" customHeight="true" outlineLevel="0" collapsed="false">
      <c r="A23" s="22"/>
      <c r="B23" s="23"/>
      <c r="C23" s="22"/>
      <c r="D23" s="22"/>
      <c r="E23" s="22"/>
      <c r="F23" s="22"/>
      <c r="G23" s="22"/>
      <c r="H23" s="22"/>
      <c r="I23" s="22"/>
      <c r="J23" s="22"/>
      <c r="K23" s="22"/>
      <c r="L23" s="39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</row>
    <row r="24" s="27" customFormat="true" ht="12" hidden="false" customHeight="true" outlineLevel="0" collapsed="false">
      <c r="A24" s="22"/>
      <c r="B24" s="23"/>
      <c r="C24" s="22"/>
      <c r="D24" s="15" t="s">
        <v>33</v>
      </c>
      <c r="E24" s="22"/>
      <c r="F24" s="22"/>
      <c r="G24" s="22"/>
      <c r="H24" s="22"/>
      <c r="I24" s="22"/>
      <c r="J24" s="22"/>
      <c r="K24" s="22"/>
      <c r="L24" s="39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</row>
    <row r="25" s="106" customFormat="true" ht="16.5" hidden="false" customHeight="true" outlineLevel="0" collapsed="false">
      <c r="A25" s="103"/>
      <c r="B25" s="104"/>
      <c r="C25" s="103"/>
      <c r="D25" s="103"/>
      <c r="E25" s="20"/>
      <c r="F25" s="20"/>
      <c r="G25" s="20"/>
      <c r="H25" s="20"/>
      <c r="I25" s="103"/>
      <c r="J25" s="103"/>
      <c r="K25" s="103"/>
      <c r="L25" s="105"/>
      <c r="S25" s="103"/>
      <c r="T25" s="103"/>
      <c r="U25" s="103"/>
      <c r="V25" s="103"/>
      <c r="W25" s="103"/>
      <c r="X25" s="103"/>
      <c r="Y25" s="103"/>
      <c r="Z25" s="103"/>
      <c r="AA25" s="103"/>
      <c r="AB25" s="103"/>
      <c r="AC25" s="103"/>
      <c r="AD25" s="103"/>
      <c r="AE25" s="103"/>
    </row>
    <row r="26" s="27" customFormat="true" ht="6.95" hidden="false" customHeight="true" outlineLevel="0" collapsed="false">
      <c r="A26" s="22"/>
      <c r="B26" s="23"/>
      <c r="C26" s="22"/>
      <c r="D26" s="22"/>
      <c r="E26" s="22"/>
      <c r="F26" s="22"/>
      <c r="G26" s="22"/>
      <c r="H26" s="22"/>
      <c r="I26" s="22"/>
      <c r="J26" s="22"/>
      <c r="K26" s="22"/>
      <c r="L26" s="39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</row>
    <row r="27" s="27" customFormat="true" ht="6.95" hidden="false" customHeight="true" outlineLevel="0" collapsed="false">
      <c r="A27" s="22"/>
      <c r="B27" s="23"/>
      <c r="C27" s="22"/>
      <c r="D27" s="72"/>
      <c r="E27" s="72"/>
      <c r="F27" s="72"/>
      <c r="G27" s="72"/>
      <c r="H27" s="72"/>
      <c r="I27" s="72"/>
      <c r="J27" s="72"/>
      <c r="K27" s="72"/>
      <c r="L27" s="39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</row>
    <row r="28" s="27" customFormat="true" ht="25.45" hidden="false" customHeight="true" outlineLevel="0" collapsed="false">
      <c r="A28" s="22"/>
      <c r="B28" s="23"/>
      <c r="C28" s="22"/>
      <c r="D28" s="107" t="s">
        <v>34</v>
      </c>
      <c r="E28" s="22"/>
      <c r="F28" s="22"/>
      <c r="G28" s="22"/>
      <c r="H28" s="22"/>
      <c r="I28" s="22"/>
      <c r="J28" s="108" t="n">
        <f aca="false">ROUND(J131, 2)</f>
        <v>0</v>
      </c>
      <c r="K28" s="22"/>
      <c r="L28" s="39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22"/>
    </row>
    <row r="29" s="27" customFormat="true" ht="6.95" hidden="false" customHeight="true" outlineLevel="0" collapsed="false">
      <c r="A29" s="22"/>
      <c r="B29" s="23"/>
      <c r="C29" s="22"/>
      <c r="D29" s="72"/>
      <c r="E29" s="72"/>
      <c r="F29" s="72"/>
      <c r="G29" s="72"/>
      <c r="H29" s="72"/>
      <c r="I29" s="72"/>
      <c r="J29" s="72"/>
      <c r="K29" s="72"/>
      <c r="L29" s="39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</row>
    <row r="30" s="27" customFormat="true" ht="14.4" hidden="false" customHeight="true" outlineLevel="0" collapsed="false">
      <c r="A30" s="22"/>
      <c r="B30" s="23"/>
      <c r="C30" s="22"/>
      <c r="D30" s="22"/>
      <c r="E30" s="22"/>
      <c r="F30" s="109" t="s">
        <v>36</v>
      </c>
      <c r="G30" s="22"/>
      <c r="H30" s="22"/>
      <c r="I30" s="109" t="s">
        <v>35</v>
      </c>
      <c r="J30" s="109" t="s">
        <v>37</v>
      </c>
      <c r="K30" s="22"/>
      <c r="L30" s="39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  <c r="AE30" s="22"/>
    </row>
    <row r="31" s="27" customFormat="true" ht="14.4" hidden="false" customHeight="true" outlineLevel="0" collapsed="false">
      <c r="A31" s="22"/>
      <c r="B31" s="23"/>
      <c r="C31" s="22"/>
      <c r="D31" s="110" t="s">
        <v>38</v>
      </c>
      <c r="E31" s="15" t="s">
        <v>39</v>
      </c>
      <c r="F31" s="111" t="n">
        <f aca="false">ROUND((SUM(BE131:BE257)),  2)</f>
        <v>0</v>
      </c>
      <c r="G31" s="22"/>
      <c r="H31" s="22"/>
      <c r="I31" s="112" t="n">
        <v>0.21</v>
      </c>
      <c r="J31" s="111" t="n">
        <f aca="false">ROUND(((SUM(BE131:BE257))*I31),  2)</f>
        <v>0</v>
      </c>
      <c r="K31" s="22"/>
      <c r="L31" s="39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</row>
    <row r="32" s="27" customFormat="true" ht="14.4" hidden="false" customHeight="true" outlineLevel="0" collapsed="false">
      <c r="A32" s="22"/>
      <c r="B32" s="23"/>
      <c r="C32" s="22"/>
      <c r="D32" s="22"/>
      <c r="E32" s="15" t="s">
        <v>40</v>
      </c>
      <c r="F32" s="111" t="n">
        <f aca="false">ROUND((SUM(BF131:BF257)),  2)</f>
        <v>0</v>
      </c>
      <c r="G32" s="22"/>
      <c r="H32" s="22"/>
      <c r="I32" s="112" t="n">
        <v>0.15</v>
      </c>
      <c r="J32" s="111" t="n">
        <f aca="false">ROUND(((SUM(BF131:BF257))*I32),  2)</f>
        <v>0</v>
      </c>
      <c r="K32" s="22"/>
      <c r="L32" s="39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</row>
    <row r="33" s="27" customFormat="true" ht="14.4" hidden="true" customHeight="true" outlineLevel="0" collapsed="false">
      <c r="A33" s="22"/>
      <c r="B33" s="23"/>
      <c r="C33" s="22"/>
      <c r="D33" s="22"/>
      <c r="E33" s="15" t="s">
        <v>41</v>
      </c>
      <c r="F33" s="111" t="n">
        <f aca="false">ROUND((SUM(BG131:BG257)),  2)</f>
        <v>0</v>
      </c>
      <c r="G33" s="22"/>
      <c r="H33" s="22"/>
      <c r="I33" s="112" t="n">
        <v>0.21</v>
      </c>
      <c r="J33" s="111" t="n">
        <f aca="false">0</f>
        <v>0</v>
      </c>
      <c r="K33" s="22"/>
      <c r="L33" s="39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</row>
    <row r="34" s="27" customFormat="true" ht="14.4" hidden="true" customHeight="true" outlineLevel="0" collapsed="false">
      <c r="A34" s="22"/>
      <c r="B34" s="23"/>
      <c r="C34" s="22"/>
      <c r="D34" s="22"/>
      <c r="E34" s="15" t="s">
        <v>42</v>
      </c>
      <c r="F34" s="111" t="n">
        <f aca="false">ROUND((SUM(BH131:BH257)),  2)</f>
        <v>0</v>
      </c>
      <c r="G34" s="22"/>
      <c r="H34" s="22"/>
      <c r="I34" s="112" t="n">
        <v>0.15</v>
      </c>
      <c r="J34" s="111" t="n">
        <f aca="false">0</f>
        <v>0</v>
      </c>
      <c r="K34" s="22"/>
      <c r="L34" s="39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</row>
    <row r="35" s="27" customFormat="true" ht="14.4" hidden="true" customHeight="true" outlineLevel="0" collapsed="false">
      <c r="A35" s="22"/>
      <c r="B35" s="23"/>
      <c r="C35" s="22"/>
      <c r="D35" s="22"/>
      <c r="E35" s="15" t="s">
        <v>43</v>
      </c>
      <c r="F35" s="111" t="n">
        <f aca="false">ROUND((SUM(BI131:BI257)),  2)</f>
        <v>0</v>
      </c>
      <c r="G35" s="22"/>
      <c r="H35" s="22"/>
      <c r="I35" s="112" t="n">
        <v>0</v>
      </c>
      <c r="J35" s="111" t="n">
        <f aca="false">0</f>
        <v>0</v>
      </c>
      <c r="K35" s="22"/>
      <c r="L35" s="39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  <c r="AD35" s="22"/>
      <c r="AE35" s="22"/>
    </row>
    <row r="36" s="27" customFormat="true" ht="6.95" hidden="false" customHeight="true" outlineLevel="0" collapsed="false">
      <c r="A36" s="22"/>
      <c r="B36" s="23"/>
      <c r="C36" s="22"/>
      <c r="D36" s="22"/>
      <c r="E36" s="22"/>
      <c r="F36" s="22"/>
      <c r="G36" s="22"/>
      <c r="H36" s="22"/>
      <c r="I36" s="22"/>
      <c r="J36" s="22"/>
      <c r="K36" s="22"/>
      <c r="L36" s="39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</row>
    <row r="37" s="27" customFormat="true" ht="25.45" hidden="false" customHeight="true" outlineLevel="0" collapsed="false">
      <c r="A37" s="22"/>
      <c r="B37" s="23"/>
      <c r="C37" s="113"/>
      <c r="D37" s="114" t="s">
        <v>44</v>
      </c>
      <c r="E37" s="63"/>
      <c r="F37" s="63"/>
      <c r="G37" s="115" t="s">
        <v>45</v>
      </c>
      <c r="H37" s="116" t="s">
        <v>46</v>
      </c>
      <c r="I37" s="63"/>
      <c r="J37" s="117" t="n">
        <f aca="false">SUM(J28:J35)</f>
        <v>0</v>
      </c>
      <c r="K37" s="118"/>
      <c r="L37" s="39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</row>
    <row r="38" s="27" customFormat="true" ht="14.4" hidden="false" customHeight="true" outlineLevel="0" collapsed="false">
      <c r="A38" s="22"/>
      <c r="B38" s="23"/>
      <c r="C38" s="22"/>
      <c r="D38" s="22"/>
      <c r="E38" s="22"/>
      <c r="F38" s="22"/>
      <c r="G38" s="22"/>
      <c r="H38" s="22"/>
      <c r="I38" s="22"/>
      <c r="J38" s="22"/>
      <c r="K38" s="22"/>
      <c r="L38" s="39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</row>
    <row r="39" customFormat="false" ht="14.4" hidden="false" customHeight="true" outlineLevel="0" collapsed="false">
      <c r="B39" s="6"/>
      <c r="L39" s="6"/>
    </row>
    <row r="40" customFormat="false" ht="14.4" hidden="false" customHeight="true" outlineLevel="0" collapsed="false">
      <c r="B40" s="6"/>
      <c r="L40" s="6"/>
    </row>
    <row r="41" customFormat="false" ht="14.4" hidden="false" customHeight="true" outlineLevel="0" collapsed="false">
      <c r="B41" s="6"/>
      <c r="L41" s="6"/>
    </row>
    <row r="42" customFormat="false" ht="14.4" hidden="false" customHeight="true" outlineLevel="0" collapsed="false">
      <c r="B42" s="6"/>
      <c r="L42" s="6"/>
    </row>
    <row r="43" customFormat="false" ht="14.4" hidden="false" customHeight="true" outlineLevel="0" collapsed="false">
      <c r="B43" s="6"/>
      <c r="L43" s="6"/>
    </row>
    <row r="44" customFormat="false" ht="14.4" hidden="false" customHeight="true" outlineLevel="0" collapsed="false">
      <c r="B44" s="6"/>
      <c r="L44" s="6"/>
    </row>
    <row r="45" customFormat="false" ht="14.4" hidden="false" customHeight="true" outlineLevel="0" collapsed="false">
      <c r="B45" s="6"/>
      <c r="L45" s="6"/>
    </row>
    <row r="46" customFormat="false" ht="14.4" hidden="false" customHeight="true" outlineLevel="0" collapsed="false">
      <c r="B46" s="6"/>
      <c r="L46" s="6"/>
    </row>
    <row r="47" customFormat="false" ht="14.4" hidden="false" customHeight="true" outlineLevel="0" collapsed="false">
      <c r="B47" s="6"/>
      <c r="L47" s="6"/>
    </row>
    <row r="48" customFormat="false" ht="14.4" hidden="false" customHeight="true" outlineLevel="0" collapsed="false">
      <c r="B48" s="6"/>
      <c r="L48" s="6"/>
    </row>
    <row r="49" customFormat="false" ht="14.4" hidden="false" customHeight="true" outlineLevel="0" collapsed="false">
      <c r="B49" s="6"/>
      <c r="L49" s="6"/>
    </row>
    <row r="50" s="27" customFormat="true" ht="14.4" hidden="false" customHeight="true" outlineLevel="0" collapsed="false">
      <c r="B50" s="39"/>
      <c r="D50" s="40" t="s">
        <v>47</v>
      </c>
      <c r="E50" s="41"/>
      <c r="F50" s="41"/>
      <c r="G50" s="40" t="s">
        <v>48</v>
      </c>
      <c r="H50" s="41"/>
      <c r="I50" s="41"/>
      <c r="J50" s="41"/>
      <c r="K50" s="41"/>
      <c r="L50" s="39"/>
    </row>
    <row r="51" customFormat="false" ht="12.8" hidden="false" customHeight="false" outlineLevel="0" collapsed="false">
      <c r="B51" s="6"/>
      <c r="L51" s="6"/>
    </row>
    <row r="52" customFormat="false" ht="12.8" hidden="false" customHeight="false" outlineLevel="0" collapsed="false">
      <c r="B52" s="6"/>
      <c r="L52" s="6"/>
    </row>
    <row r="53" customFormat="false" ht="12.8" hidden="false" customHeight="false" outlineLevel="0" collapsed="false">
      <c r="B53" s="6"/>
      <c r="L53" s="6"/>
    </row>
    <row r="54" customFormat="false" ht="12.8" hidden="false" customHeight="false" outlineLevel="0" collapsed="false">
      <c r="B54" s="6"/>
      <c r="L54" s="6"/>
    </row>
    <row r="55" customFormat="false" ht="12.8" hidden="false" customHeight="false" outlineLevel="0" collapsed="false">
      <c r="B55" s="6"/>
      <c r="L55" s="6"/>
    </row>
    <row r="56" customFormat="false" ht="12.8" hidden="false" customHeight="false" outlineLevel="0" collapsed="false">
      <c r="B56" s="6"/>
      <c r="L56" s="6"/>
    </row>
    <row r="57" customFormat="false" ht="12.8" hidden="false" customHeight="false" outlineLevel="0" collapsed="false">
      <c r="B57" s="6"/>
      <c r="L57" s="6"/>
    </row>
    <row r="58" customFormat="false" ht="12.8" hidden="false" customHeight="false" outlineLevel="0" collapsed="false">
      <c r="B58" s="6"/>
      <c r="L58" s="6"/>
    </row>
    <row r="59" customFormat="false" ht="12.8" hidden="false" customHeight="false" outlineLevel="0" collapsed="false">
      <c r="B59" s="6"/>
      <c r="L59" s="6"/>
    </row>
    <row r="60" customFormat="false" ht="12.8" hidden="false" customHeight="false" outlineLevel="0" collapsed="false">
      <c r="B60" s="6"/>
      <c r="L60" s="6"/>
    </row>
    <row r="61" s="27" customFormat="true" ht="12.8" hidden="false" customHeight="false" outlineLevel="0" collapsed="false">
      <c r="A61" s="22"/>
      <c r="B61" s="23"/>
      <c r="C61" s="22"/>
      <c r="D61" s="42" t="s">
        <v>49</v>
      </c>
      <c r="E61" s="25"/>
      <c r="F61" s="119" t="s">
        <v>50</v>
      </c>
      <c r="G61" s="42" t="s">
        <v>49</v>
      </c>
      <c r="H61" s="25"/>
      <c r="I61" s="25"/>
      <c r="J61" s="120" t="s">
        <v>50</v>
      </c>
      <c r="K61" s="25"/>
      <c r="L61" s="39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</row>
    <row r="62" customFormat="false" ht="12.8" hidden="false" customHeight="false" outlineLevel="0" collapsed="false">
      <c r="B62" s="6"/>
      <c r="L62" s="6"/>
    </row>
    <row r="63" customFormat="false" ht="12.8" hidden="false" customHeight="false" outlineLevel="0" collapsed="false">
      <c r="B63" s="6"/>
      <c r="L63" s="6"/>
    </row>
    <row r="64" customFormat="false" ht="12.8" hidden="false" customHeight="false" outlineLevel="0" collapsed="false">
      <c r="B64" s="6"/>
      <c r="L64" s="6"/>
    </row>
    <row r="65" s="27" customFormat="true" ht="12.8" hidden="false" customHeight="false" outlineLevel="0" collapsed="false">
      <c r="A65" s="22"/>
      <c r="B65" s="23"/>
      <c r="C65" s="22"/>
      <c r="D65" s="40" t="s">
        <v>51</v>
      </c>
      <c r="E65" s="43"/>
      <c r="F65" s="43"/>
      <c r="G65" s="40" t="s">
        <v>52</v>
      </c>
      <c r="H65" s="43"/>
      <c r="I65" s="43"/>
      <c r="J65" s="43"/>
      <c r="K65" s="43"/>
      <c r="L65" s="39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</row>
    <row r="66" customFormat="false" ht="12.8" hidden="false" customHeight="false" outlineLevel="0" collapsed="false">
      <c r="B66" s="6"/>
      <c r="L66" s="6"/>
    </row>
    <row r="67" customFormat="false" ht="12.8" hidden="false" customHeight="false" outlineLevel="0" collapsed="false">
      <c r="B67" s="6"/>
      <c r="L67" s="6"/>
    </row>
    <row r="68" customFormat="false" ht="12.8" hidden="false" customHeight="false" outlineLevel="0" collapsed="false">
      <c r="B68" s="6"/>
      <c r="L68" s="6"/>
    </row>
    <row r="69" customFormat="false" ht="12.8" hidden="false" customHeight="false" outlineLevel="0" collapsed="false">
      <c r="B69" s="6"/>
      <c r="L69" s="6"/>
    </row>
    <row r="70" customFormat="false" ht="12.8" hidden="false" customHeight="false" outlineLevel="0" collapsed="false">
      <c r="B70" s="6"/>
      <c r="L70" s="6"/>
    </row>
    <row r="71" customFormat="false" ht="12.8" hidden="false" customHeight="false" outlineLevel="0" collapsed="false">
      <c r="B71" s="6"/>
      <c r="L71" s="6"/>
    </row>
    <row r="72" customFormat="false" ht="12.8" hidden="false" customHeight="false" outlineLevel="0" collapsed="false">
      <c r="B72" s="6"/>
      <c r="L72" s="6"/>
    </row>
    <row r="73" customFormat="false" ht="12.8" hidden="false" customHeight="false" outlineLevel="0" collapsed="false">
      <c r="B73" s="6"/>
      <c r="L73" s="6"/>
    </row>
    <row r="74" customFormat="false" ht="12.8" hidden="false" customHeight="false" outlineLevel="0" collapsed="false">
      <c r="B74" s="6"/>
      <c r="L74" s="6"/>
    </row>
    <row r="75" customFormat="false" ht="12.8" hidden="false" customHeight="false" outlineLevel="0" collapsed="false">
      <c r="B75" s="6"/>
      <c r="L75" s="6"/>
    </row>
    <row r="76" s="27" customFormat="true" ht="12.8" hidden="false" customHeight="false" outlineLevel="0" collapsed="false">
      <c r="A76" s="22"/>
      <c r="B76" s="23"/>
      <c r="C76" s="22"/>
      <c r="D76" s="42" t="s">
        <v>49</v>
      </c>
      <c r="E76" s="25"/>
      <c r="F76" s="119" t="s">
        <v>50</v>
      </c>
      <c r="G76" s="42" t="s">
        <v>49</v>
      </c>
      <c r="H76" s="25"/>
      <c r="I76" s="25"/>
      <c r="J76" s="120" t="s">
        <v>50</v>
      </c>
      <c r="K76" s="25"/>
      <c r="L76" s="39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</row>
    <row r="77" s="27" customFormat="true" ht="14.4" hidden="false" customHeight="true" outlineLevel="0" collapsed="false">
      <c r="A77" s="22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2"/>
      <c r="T77" s="22"/>
      <c r="U77" s="22"/>
      <c r="V77" s="22"/>
      <c r="W77" s="22"/>
      <c r="X77" s="22"/>
      <c r="Y77" s="22"/>
      <c r="Z77" s="22"/>
      <c r="AA77" s="22"/>
      <c r="AB77" s="22"/>
      <c r="AC77" s="22"/>
      <c r="AD77" s="22"/>
      <c r="AE77" s="22"/>
    </row>
    <row r="81" s="27" customFormat="true" ht="6.95" hidden="false" customHeight="true" outlineLevel="0" collapsed="false">
      <c r="A81" s="22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2"/>
      <c r="T81" s="22"/>
      <c r="U81" s="22"/>
      <c r="V81" s="22"/>
      <c r="W81" s="22"/>
      <c r="X81" s="22"/>
      <c r="Y81" s="22"/>
      <c r="Z81" s="22"/>
      <c r="AA81" s="22"/>
      <c r="AB81" s="22"/>
      <c r="AC81" s="22"/>
      <c r="AD81" s="22"/>
      <c r="AE81" s="22"/>
    </row>
    <row r="82" s="27" customFormat="true" ht="24.95" hidden="false" customHeight="true" outlineLevel="0" collapsed="false">
      <c r="A82" s="22"/>
      <c r="B82" s="23"/>
      <c r="C82" s="7" t="s">
        <v>82</v>
      </c>
      <c r="D82" s="22"/>
      <c r="E82" s="22"/>
      <c r="F82" s="22"/>
      <c r="G82" s="22"/>
      <c r="H82" s="22"/>
      <c r="I82" s="22"/>
      <c r="J82" s="22"/>
      <c r="K82" s="22"/>
      <c r="L82" s="39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</row>
    <row r="83" s="27" customFormat="true" ht="6.95" hidden="false" customHeight="true" outlineLevel="0" collapsed="false">
      <c r="A83" s="22"/>
      <c r="B83" s="23"/>
      <c r="C83" s="22"/>
      <c r="D83" s="22"/>
      <c r="E83" s="22"/>
      <c r="F83" s="22"/>
      <c r="G83" s="22"/>
      <c r="H83" s="22"/>
      <c r="I83" s="22"/>
      <c r="J83" s="22"/>
      <c r="K83" s="22"/>
      <c r="L83" s="39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</row>
    <row r="84" s="27" customFormat="true" ht="12" hidden="false" customHeight="true" outlineLevel="0" collapsed="false">
      <c r="A84" s="22"/>
      <c r="B84" s="23"/>
      <c r="C84" s="15" t="s">
        <v>15</v>
      </c>
      <c r="D84" s="22"/>
      <c r="E84" s="22"/>
      <c r="F84" s="22"/>
      <c r="G84" s="22"/>
      <c r="H84" s="22"/>
      <c r="I84" s="22"/>
      <c r="J84" s="22"/>
      <c r="K84" s="22"/>
      <c r="L84" s="39"/>
      <c r="S84" s="22"/>
      <c r="T84" s="22"/>
      <c r="U84" s="22"/>
      <c r="V84" s="22"/>
      <c r="W84" s="22"/>
      <c r="X84" s="22"/>
      <c r="Y84" s="22"/>
      <c r="Z84" s="22"/>
      <c r="AA84" s="22"/>
      <c r="AB84" s="22"/>
      <c r="AC84" s="22"/>
      <c r="AD84" s="22"/>
      <c r="AE84" s="22"/>
    </row>
    <row r="85" s="27" customFormat="true" ht="16.5" hidden="false" customHeight="true" outlineLevel="0" collapsed="false">
      <c r="A85" s="22"/>
      <c r="B85" s="23"/>
      <c r="C85" s="22"/>
      <c r="D85" s="22"/>
      <c r="E85" s="100" t="str">
        <f aca="false">E7</f>
        <v>Oprava bytu č.3</v>
      </c>
      <c r="F85" s="100"/>
      <c r="G85" s="100"/>
      <c r="H85" s="100"/>
      <c r="I85" s="22"/>
      <c r="J85" s="22"/>
      <c r="K85" s="22"/>
      <c r="L85" s="39"/>
      <c r="S85" s="22"/>
      <c r="T85" s="22"/>
      <c r="U85" s="22"/>
      <c r="V85" s="22"/>
      <c r="W85" s="22"/>
      <c r="X85" s="22"/>
      <c r="Y85" s="22"/>
      <c r="Z85" s="22"/>
      <c r="AA85" s="22"/>
      <c r="AB85" s="22"/>
      <c r="AC85" s="22"/>
      <c r="AD85" s="22"/>
      <c r="AE85" s="22"/>
    </row>
    <row r="86" s="27" customFormat="true" ht="6.95" hidden="false" customHeight="true" outlineLevel="0" collapsed="false">
      <c r="A86" s="22"/>
      <c r="B86" s="23"/>
      <c r="C86" s="22"/>
      <c r="D86" s="22"/>
      <c r="E86" s="22"/>
      <c r="F86" s="22"/>
      <c r="G86" s="22"/>
      <c r="H86" s="22"/>
      <c r="I86" s="22"/>
      <c r="J86" s="22"/>
      <c r="K86" s="22"/>
      <c r="L86" s="39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</row>
    <row r="87" s="27" customFormat="true" ht="12" hidden="false" customHeight="true" outlineLevel="0" collapsed="false">
      <c r="A87" s="22"/>
      <c r="B87" s="23"/>
      <c r="C87" s="15" t="s">
        <v>19</v>
      </c>
      <c r="D87" s="22"/>
      <c r="E87" s="22"/>
      <c r="F87" s="16" t="str">
        <f aca="false">F10</f>
        <v>Zderadova 3, Brno</v>
      </c>
      <c r="G87" s="22"/>
      <c r="H87" s="22"/>
      <c r="I87" s="15" t="s">
        <v>21</v>
      </c>
      <c r="J87" s="101" t="str">
        <f aca="false">IF(J10="","",J10)</f>
        <v>29. 7. 2021</v>
      </c>
      <c r="K87" s="22"/>
      <c r="L87" s="39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</row>
    <row r="88" s="27" customFormat="true" ht="6.95" hidden="false" customHeight="true" outlineLevel="0" collapsed="false">
      <c r="A88" s="22"/>
      <c r="B88" s="23"/>
      <c r="C88" s="22"/>
      <c r="D88" s="22"/>
      <c r="E88" s="22"/>
      <c r="F88" s="22"/>
      <c r="G88" s="22"/>
      <c r="H88" s="22"/>
      <c r="I88" s="22"/>
      <c r="J88" s="22"/>
      <c r="K88" s="22"/>
      <c r="L88" s="39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</row>
    <row r="89" s="27" customFormat="true" ht="15.15" hidden="false" customHeight="true" outlineLevel="0" collapsed="false">
      <c r="A89" s="22"/>
      <c r="B89" s="23"/>
      <c r="C89" s="15" t="s">
        <v>23</v>
      </c>
      <c r="D89" s="22"/>
      <c r="E89" s="22"/>
      <c r="F89" s="16" t="str">
        <f aca="false">E13</f>
        <v>MmBrna,OSM Husova 3,Brno</v>
      </c>
      <c r="G89" s="22"/>
      <c r="H89" s="22"/>
      <c r="I89" s="15" t="s">
        <v>29</v>
      </c>
      <c r="J89" s="121" t="str">
        <f aca="false">E19</f>
        <v>R.Volková</v>
      </c>
      <c r="K89" s="22"/>
      <c r="L89" s="39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</row>
    <row r="90" s="27" customFormat="true" ht="15.15" hidden="false" customHeight="true" outlineLevel="0" collapsed="false">
      <c r="A90" s="22"/>
      <c r="B90" s="23"/>
      <c r="C90" s="15" t="s">
        <v>27</v>
      </c>
      <c r="D90" s="22"/>
      <c r="E90" s="22"/>
      <c r="F90" s="16" t="str">
        <f aca="false">IF(E16="","",E16)</f>
        <v>Vyplň údaj</v>
      </c>
      <c r="G90" s="22"/>
      <c r="H90" s="22"/>
      <c r="I90" s="15" t="s">
        <v>32</v>
      </c>
      <c r="J90" s="121" t="str">
        <f aca="false">E22</f>
        <v>R.Volková</v>
      </c>
      <c r="K90" s="22"/>
      <c r="L90" s="39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</row>
    <row r="91" s="27" customFormat="true" ht="10.3" hidden="false" customHeight="true" outlineLevel="0" collapsed="false">
      <c r="A91" s="22"/>
      <c r="B91" s="23"/>
      <c r="C91" s="22"/>
      <c r="D91" s="22"/>
      <c r="E91" s="22"/>
      <c r="F91" s="22"/>
      <c r="G91" s="22"/>
      <c r="H91" s="22"/>
      <c r="I91" s="22"/>
      <c r="J91" s="22"/>
      <c r="K91" s="22"/>
      <c r="L91" s="39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</row>
    <row r="92" s="27" customFormat="true" ht="29.3" hidden="false" customHeight="true" outlineLevel="0" collapsed="false">
      <c r="A92" s="22"/>
      <c r="B92" s="23"/>
      <c r="C92" s="122" t="s">
        <v>83</v>
      </c>
      <c r="D92" s="113"/>
      <c r="E92" s="113"/>
      <c r="F92" s="113"/>
      <c r="G92" s="113"/>
      <c r="H92" s="113"/>
      <c r="I92" s="113"/>
      <c r="J92" s="123" t="s">
        <v>84</v>
      </c>
      <c r="K92" s="113"/>
      <c r="L92" s="39"/>
      <c r="S92" s="22"/>
      <c r="T92" s="22"/>
      <c r="U92" s="22"/>
      <c r="V92" s="22"/>
      <c r="W92" s="22"/>
      <c r="X92" s="22"/>
      <c r="Y92" s="22"/>
      <c r="Z92" s="22"/>
      <c r="AA92" s="22"/>
      <c r="AB92" s="22"/>
      <c r="AC92" s="22"/>
      <c r="AD92" s="22"/>
      <c r="AE92" s="22"/>
    </row>
    <row r="93" s="27" customFormat="true" ht="10.3" hidden="false" customHeight="true" outlineLevel="0" collapsed="false">
      <c r="A93" s="22"/>
      <c r="B93" s="23"/>
      <c r="C93" s="22"/>
      <c r="D93" s="22"/>
      <c r="E93" s="22"/>
      <c r="F93" s="22"/>
      <c r="G93" s="22"/>
      <c r="H93" s="22"/>
      <c r="I93" s="22"/>
      <c r="J93" s="22"/>
      <c r="K93" s="22"/>
      <c r="L93" s="39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</row>
    <row r="94" s="27" customFormat="true" ht="22.8" hidden="false" customHeight="true" outlineLevel="0" collapsed="false">
      <c r="A94" s="22"/>
      <c r="B94" s="23"/>
      <c r="C94" s="124" t="s">
        <v>85</v>
      </c>
      <c r="D94" s="22"/>
      <c r="E94" s="22"/>
      <c r="F94" s="22"/>
      <c r="G94" s="22"/>
      <c r="H94" s="22"/>
      <c r="I94" s="22"/>
      <c r="J94" s="108" t="n">
        <f aca="false">J131</f>
        <v>0</v>
      </c>
      <c r="K94" s="22"/>
      <c r="L94" s="39"/>
      <c r="S94" s="22"/>
      <c r="T94" s="22"/>
      <c r="U94" s="22"/>
      <c r="V94" s="22"/>
      <c r="W94" s="22"/>
      <c r="X94" s="22"/>
      <c r="Y94" s="22"/>
      <c r="Z94" s="22"/>
      <c r="AA94" s="22"/>
      <c r="AB94" s="22"/>
      <c r="AC94" s="22"/>
      <c r="AD94" s="22"/>
      <c r="AE94" s="22"/>
      <c r="AU94" s="3" t="s">
        <v>86</v>
      </c>
    </row>
    <row r="95" s="125" customFormat="true" ht="24.95" hidden="false" customHeight="true" outlineLevel="0" collapsed="false">
      <c r="B95" s="126"/>
      <c r="D95" s="127" t="s">
        <v>87</v>
      </c>
      <c r="E95" s="128"/>
      <c r="F95" s="128"/>
      <c r="G95" s="128"/>
      <c r="H95" s="128"/>
      <c r="I95" s="128"/>
      <c r="J95" s="129" t="n">
        <f aca="false">J132</f>
        <v>0</v>
      </c>
      <c r="L95" s="126"/>
    </row>
    <row r="96" s="130" customFormat="true" ht="19.95" hidden="false" customHeight="true" outlineLevel="0" collapsed="false">
      <c r="B96" s="131"/>
      <c r="D96" s="132" t="s">
        <v>88</v>
      </c>
      <c r="E96" s="133"/>
      <c r="F96" s="133"/>
      <c r="G96" s="133"/>
      <c r="H96" s="133"/>
      <c r="I96" s="133"/>
      <c r="J96" s="134" t="n">
        <f aca="false">J133</f>
        <v>0</v>
      </c>
      <c r="L96" s="131"/>
    </row>
    <row r="97" s="130" customFormat="true" ht="19.95" hidden="false" customHeight="true" outlineLevel="0" collapsed="false">
      <c r="B97" s="131"/>
      <c r="D97" s="132" t="s">
        <v>89</v>
      </c>
      <c r="E97" s="133"/>
      <c r="F97" s="133"/>
      <c r="G97" s="133"/>
      <c r="H97" s="133"/>
      <c r="I97" s="133"/>
      <c r="J97" s="134" t="n">
        <f aca="false">J154</f>
        <v>0</v>
      </c>
      <c r="L97" s="131"/>
    </row>
    <row r="98" s="130" customFormat="true" ht="19.95" hidden="false" customHeight="true" outlineLevel="0" collapsed="false">
      <c r="B98" s="131"/>
      <c r="D98" s="132" t="s">
        <v>90</v>
      </c>
      <c r="E98" s="133"/>
      <c r="F98" s="133"/>
      <c r="G98" s="133"/>
      <c r="H98" s="133"/>
      <c r="I98" s="133"/>
      <c r="J98" s="134" t="n">
        <f aca="false">J168</f>
        <v>0</v>
      </c>
      <c r="L98" s="131"/>
    </row>
    <row r="99" s="130" customFormat="true" ht="19.95" hidden="false" customHeight="true" outlineLevel="0" collapsed="false">
      <c r="B99" s="131"/>
      <c r="D99" s="132" t="s">
        <v>91</v>
      </c>
      <c r="E99" s="133"/>
      <c r="F99" s="133"/>
      <c r="G99" s="133"/>
      <c r="H99" s="133"/>
      <c r="I99" s="133"/>
      <c r="J99" s="134" t="n">
        <f aca="false">J174</f>
        <v>0</v>
      </c>
      <c r="L99" s="131"/>
    </row>
    <row r="100" s="125" customFormat="true" ht="24.95" hidden="false" customHeight="true" outlineLevel="0" collapsed="false">
      <c r="B100" s="126"/>
      <c r="D100" s="127" t="s">
        <v>92</v>
      </c>
      <c r="E100" s="128"/>
      <c r="F100" s="128"/>
      <c r="G100" s="128"/>
      <c r="H100" s="128"/>
      <c r="I100" s="128"/>
      <c r="J100" s="129" t="n">
        <f aca="false">J176</f>
        <v>0</v>
      </c>
      <c r="L100" s="126"/>
    </row>
    <row r="101" s="130" customFormat="true" ht="19.95" hidden="false" customHeight="true" outlineLevel="0" collapsed="false">
      <c r="B101" s="131"/>
      <c r="D101" s="132" t="s">
        <v>93</v>
      </c>
      <c r="E101" s="133"/>
      <c r="F101" s="133"/>
      <c r="G101" s="133"/>
      <c r="H101" s="133"/>
      <c r="I101" s="133"/>
      <c r="J101" s="134" t="n">
        <f aca="false">J177</f>
        <v>0</v>
      </c>
      <c r="L101" s="131"/>
    </row>
    <row r="102" s="130" customFormat="true" ht="19.95" hidden="false" customHeight="true" outlineLevel="0" collapsed="false">
      <c r="B102" s="131"/>
      <c r="D102" s="132" t="s">
        <v>94</v>
      </c>
      <c r="E102" s="133"/>
      <c r="F102" s="133"/>
      <c r="G102" s="133"/>
      <c r="H102" s="133"/>
      <c r="I102" s="133"/>
      <c r="J102" s="134" t="n">
        <f aca="false">J179</f>
        <v>0</v>
      </c>
      <c r="L102" s="131"/>
    </row>
    <row r="103" s="130" customFormat="true" ht="19.95" hidden="false" customHeight="true" outlineLevel="0" collapsed="false">
      <c r="B103" s="131"/>
      <c r="D103" s="132" t="s">
        <v>95</v>
      </c>
      <c r="E103" s="133"/>
      <c r="F103" s="133"/>
      <c r="G103" s="133"/>
      <c r="H103" s="133"/>
      <c r="I103" s="133"/>
      <c r="J103" s="134" t="n">
        <f aca="false">J183</f>
        <v>0</v>
      </c>
      <c r="L103" s="131"/>
    </row>
    <row r="104" s="130" customFormat="true" ht="19.95" hidden="false" customHeight="true" outlineLevel="0" collapsed="false">
      <c r="B104" s="131"/>
      <c r="D104" s="132" t="s">
        <v>96</v>
      </c>
      <c r="E104" s="133"/>
      <c r="F104" s="133"/>
      <c r="G104" s="133"/>
      <c r="H104" s="133"/>
      <c r="I104" s="133"/>
      <c r="J104" s="134" t="n">
        <f aca="false">J189</f>
        <v>0</v>
      </c>
      <c r="L104" s="131"/>
    </row>
    <row r="105" s="130" customFormat="true" ht="19.95" hidden="false" customHeight="true" outlineLevel="0" collapsed="false">
      <c r="B105" s="131"/>
      <c r="D105" s="132" t="s">
        <v>97</v>
      </c>
      <c r="E105" s="133"/>
      <c r="F105" s="133"/>
      <c r="G105" s="133"/>
      <c r="H105" s="133"/>
      <c r="I105" s="133"/>
      <c r="J105" s="134" t="n">
        <f aca="false">J196</f>
        <v>0</v>
      </c>
      <c r="L105" s="131"/>
    </row>
    <row r="106" s="130" customFormat="true" ht="19.95" hidden="false" customHeight="true" outlineLevel="0" collapsed="false">
      <c r="B106" s="131"/>
      <c r="D106" s="132" t="s">
        <v>98</v>
      </c>
      <c r="E106" s="133"/>
      <c r="F106" s="133"/>
      <c r="G106" s="133"/>
      <c r="H106" s="133"/>
      <c r="I106" s="133"/>
      <c r="J106" s="134" t="n">
        <f aca="false">J201</f>
        <v>0</v>
      </c>
      <c r="L106" s="131"/>
    </row>
    <row r="107" s="130" customFormat="true" ht="19.95" hidden="false" customHeight="true" outlineLevel="0" collapsed="false">
      <c r="B107" s="131"/>
      <c r="D107" s="132" t="s">
        <v>99</v>
      </c>
      <c r="E107" s="133"/>
      <c r="F107" s="133"/>
      <c r="G107" s="133"/>
      <c r="H107" s="133"/>
      <c r="I107" s="133"/>
      <c r="J107" s="134" t="n">
        <f aca="false">J213</f>
        <v>0</v>
      </c>
      <c r="L107" s="131"/>
    </row>
    <row r="108" s="130" customFormat="true" ht="19.95" hidden="false" customHeight="true" outlineLevel="0" collapsed="false">
      <c r="B108" s="131"/>
      <c r="D108" s="132" t="s">
        <v>100</v>
      </c>
      <c r="E108" s="133"/>
      <c r="F108" s="133"/>
      <c r="G108" s="133"/>
      <c r="H108" s="133"/>
      <c r="I108" s="133"/>
      <c r="J108" s="134" t="n">
        <f aca="false">J233</f>
        <v>0</v>
      </c>
      <c r="L108" s="131"/>
    </row>
    <row r="109" s="130" customFormat="true" ht="19.95" hidden="false" customHeight="true" outlineLevel="0" collapsed="false">
      <c r="B109" s="131"/>
      <c r="D109" s="132" t="s">
        <v>101</v>
      </c>
      <c r="E109" s="133"/>
      <c r="F109" s="133"/>
      <c r="G109" s="133"/>
      <c r="H109" s="133"/>
      <c r="I109" s="133"/>
      <c r="J109" s="134" t="n">
        <f aca="false">J241</f>
        <v>0</v>
      </c>
      <c r="L109" s="131"/>
    </row>
    <row r="110" s="125" customFormat="true" ht="24.95" hidden="false" customHeight="true" outlineLevel="0" collapsed="false">
      <c r="B110" s="126"/>
      <c r="D110" s="127" t="s">
        <v>102</v>
      </c>
      <c r="E110" s="128"/>
      <c r="F110" s="128"/>
      <c r="G110" s="128"/>
      <c r="H110" s="128"/>
      <c r="I110" s="128"/>
      <c r="J110" s="129" t="n">
        <f aca="false">J251</f>
        <v>0</v>
      </c>
      <c r="L110" s="126"/>
    </row>
    <row r="111" s="130" customFormat="true" ht="19.95" hidden="false" customHeight="true" outlineLevel="0" collapsed="false">
      <c r="B111" s="131"/>
      <c r="D111" s="132" t="s">
        <v>103</v>
      </c>
      <c r="E111" s="133"/>
      <c r="F111" s="133"/>
      <c r="G111" s="133"/>
      <c r="H111" s="133"/>
      <c r="I111" s="133"/>
      <c r="J111" s="134" t="n">
        <f aca="false">J252</f>
        <v>0</v>
      </c>
      <c r="L111" s="131"/>
    </row>
    <row r="112" s="130" customFormat="true" ht="19.95" hidden="false" customHeight="true" outlineLevel="0" collapsed="false">
      <c r="B112" s="131"/>
      <c r="D112" s="132" t="s">
        <v>104</v>
      </c>
      <c r="E112" s="133"/>
      <c r="F112" s="133"/>
      <c r="G112" s="133"/>
      <c r="H112" s="133"/>
      <c r="I112" s="133"/>
      <c r="J112" s="134" t="n">
        <f aca="false">J254</f>
        <v>0</v>
      </c>
      <c r="L112" s="131"/>
    </row>
    <row r="113" s="130" customFormat="true" ht="19.95" hidden="false" customHeight="true" outlineLevel="0" collapsed="false">
      <c r="B113" s="131"/>
      <c r="D113" s="132" t="s">
        <v>105</v>
      </c>
      <c r="E113" s="133"/>
      <c r="F113" s="133"/>
      <c r="G113" s="133"/>
      <c r="H113" s="133"/>
      <c r="I113" s="133"/>
      <c r="J113" s="134" t="n">
        <f aca="false">J256</f>
        <v>0</v>
      </c>
      <c r="L113" s="131"/>
    </row>
    <row r="114" s="27" customFormat="true" ht="21.85" hidden="false" customHeight="true" outlineLevel="0" collapsed="false">
      <c r="A114" s="22"/>
      <c r="B114" s="23"/>
      <c r="C114" s="22"/>
      <c r="D114" s="22"/>
      <c r="E114" s="22"/>
      <c r="F114" s="22"/>
      <c r="G114" s="22"/>
      <c r="H114" s="22"/>
      <c r="I114" s="22"/>
      <c r="J114" s="22"/>
      <c r="K114" s="22"/>
      <c r="L114" s="39"/>
      <c r="S114" s="22"/>
      <c r="T114" s="22"/>
      <c r="U114" s="22"/>
      <c r="V114" s="22"/>
      <c r="W114" s="22"/>
      <c r="X114" s="22"/>
      <c r="Y114" s="22"/>
      <c r="Z114" s="22"/>
      <c r="AA114" s="22"/>
      <c r="AB114" s="22"/>
      <c r="AC114" s="22"/>
      <c r="AD114" s="22"/>
      <c r="AE114" s="22"/>
    </row>
    <row r="115" s="27" customFormat="true" ht="6.95" hidden="false" customHeight="true" outlineLevel="0" collapsed="false">
      <c r="A115" s="22"/>
      <c r="B115" s="44"/>
      <c r="C115" s="45"/>
      <c r="D115" s="45"/>
      <c r="E115" s="45"/>
      <c r="F115" s="45"/>
      <c r="G115" s="45"/>
      <c r="H115" s="45"/>
      <c r="I115" s="45"/>
      <c r="J115" s="45"/>
      <c r="K115" s="45"/>
      <c r="L115" s="39"/>
      <c r="S115" s="22"/>
      <c r="T115" s="22"/>
      <c r="U115" s="22"/>
      <c r="V115" s="22"/>
      <c r="W115" s="22"/>
      <c r="X115" s="22"/>
      <c r="Y115" s="22"/>
      <c r="Z115" s="22"/>
      <c r="AA115" s="22"/>
      <c r="AB115" s="22"/>
      <c r="AC115" s="22"/>
      <c r="AD115" s="22"/>
      <c r="AE115" s="22"/>
    </row>
    <row r="119" s="27" customFormat="true" ht="6.95" hidden="false" customHeight="true" outlineLevel="0" collapsed="false">
      <c r="A119" s="22"/>
      <c r="B119" s="46"/>
      <c r="C119" s="47"/>
      <c r="D119" s="47"/>
      <c r="E119" s="47"/>
      <c r="F119" s="47"/>
      <c r="G119" s="47"/>
      <c r="H119" s="47"/>
      <c r="I119" s="47"/>
      <c r="J119" s="47"/>
      <c r="K119" s="47"/>
      <c r="L119" s="39"/>
      <c r="S119" s="22"/>
      <c r="T119" s="22"/>
      <c r="U119" s="22"/>
      <c r="V119" s="22"/>
      <c r="W119" s="22"/>
      <c r="X119" s="22"/>
      <c r="Y119" s="22"/>
      <c r="Z119" s="22"/>
      <c r="AA119" s="22"/>
      <c r="AB119" s="22"/>
      <c r="AC119" s="22"/>
      <c r="AD119" s="22"/>
      <c r="AE119" s="22"/>
    </row>
    <row r="120" s="27" customFormat="true" ht="24.95" hidden="false" customHeight="true" outlineLevel="0" collapsed="false">
      <c r="A120" s="22"/>
      <c r="B120" s="23"/>
      <c r="C120" s="7" t="s">
        <v>106</v>
      </c>
      <c r="D120" s="22"/>
      <c r="E120" s="22"/>
      <c r="F120" s="22"/>
      <c r="G120" s="22"/>
      <c r="H120" s="22"/>
      <c r="I120" s="22"/>
      <c r="J120" s="22"/>
      <c r="K120" s="22"/>
      <c r="L120" s="39"/>
      <c r="S120" s="22"/>
      <c r="T120" s="22"/>
      <c r="U120" s="22"/>
      <c r="V120" s="22"/>
      <c r="W120" s="22"/>
      <c r="X120" s="22"/>
      <c r="Y120" s="22"/>
      <c r="Z120" s="22"/>
      <c r="AA120" s="22"/>
      <c r="AB120" s="22"/>
      <c r="AC120" s="22"/>
      <c r="AD120" s="22"/>
      <c r="AE120" s="22"/>
    </row>
    <row r="121" s="27" customFormat="true" ht="6.95" hidden="false" customHeight="true" outlineLevel="0" collapsed="false">
      <c r="A121" s="22"/>
      <c r="B121" s="23"/>
      <c r="C121" s="22"/>
      <c r="D121" s="22"/>
      <c r="E121" s="22"/>
      <c r="F121" s="22"/>
      <c r="G121" s="22"/>
      <c r="H121" s="22"/>
      <c r="I121" s="22"/>
      <c r="J121" s="22"/>
      <c r="K121" s="22"/>
      <c r="L121" s="39"/>
      <c r="S121" s="22"/>
      <c r="T121" s="22"/>
      <c r="U121" s="22"/>
      <c r="V121" s="22"/>
      <c r="W121" s="22"/>
      <c r="X121" s="22"/>
      <c r="Y121" s="22"/>
      <c r="Z121" s="22"/>
      <c r="AA121" s="22"/>
      <c r="AB121" s="22"/>
      <c r="AC121" s="22"/>
      <c r="AD121" s="22"/>
      <c r="AE121" s="22"/>
    </row>
    <row r="122" s="27" customFormat="true" ht="12" hidden="false" customHeight="true" outlineLevel="0" collapsed="false">
      <c r="A122" s="22"/>
      <c r="B122" s="23"/>
      <c r="C122" s="15" t="s">
        <v>15</v>
      </c>
      <c r="D122" s="22"/>
      <c r="E122" s="22"/>
      <c r="F122" s="22"/>
      <c r="G122" s="22"/>
      <c r="H122" s="22"/>
      <c r="I122" s="22"/>
      <c r="J122" s="22"/>
      <c r="K122" s="22"/>
      <c r="L122" s="39"/>
      <c r="S122" s="22"/>
      <c r="T122" s="22"/>
      <c r="U122" s="22"/>
      <c r="V122" s="22"/>
      <c r="W122" s="22"/>
      <c r="X122" s="22"/>
      <c r="Y122" s="22"/>
      <c r="Z122" s="22"/>
      <c r="AA122" s="22"/>
      <c r="AB122" s="22"/>
      <c r="AC122" s="22"/>
      <c r="AD122" s="22"/>
      <c r="AE122" s="22"/>
    </row>
    <row r="123" s="27" customFormat="true" ht="16.5" hidden="false" customHeight="true" outlineLevel="0" collapsed="false">
      <c r="A123" s="22"/>
      <c r="B123" s="23"/>
      <c r="C123" s="22"/>
      <c r="D123" s="22"/>
      <c r="E123" s="100" t="str">
        <f aca="false">E7</f>
        <v>Oprava bytu č.3</v>
      </c>
      <c r="F123" s="100"/>
      <c r="G123" s="100"/>
      <c r="H123" s="100"/>
      <c r="I123" s="22"/>
      <c r="J123" s="22"/>
      <c r="K123" s="22"/>
      <c r="L123" s="39"/>
      <c r="S123" s="22"/>
      <c r="T123" s="22"/>
      <c r="U123" s="22"/>
      <c r="V123" s="22"/>
      <c r="W123" s="22"/>
      <c r="X123" s="22"/>
      <c r="Y123" s="22"/>
      <c r="Z123" s="22"/>
      <c r="AA123" s="22"/>
      <c r="AB123" s="22"/>
      <c r="AC123" s="22"/>
      <c r="AD123" s="22"/>
      <c r="AE123" s="22"/>
    </row>
    <row r="124" s="27" customFormat="true" ht="6.95" hidden="false" customHeight="true" outlineLevel="0" collapsed="false">
      <c r="A124" s="22"/>
      <c r="B124" s="23"/>
      <c r="C124" s="22"/>
      <c r="D124" s="22"/>
      <c r="E124" s="22"/>
      <c r="F124" s="22"/>
      <c r="G124" s="22"/>
      <c r="H124" s="22"/>
      <c r="I124" s="22"/>
      <c r="J124" s="22"/>
      <c r="K124" s="22"/>
      <c r="L124" s="39"/>
      <c r="S124" s="22"/>
      <c r="T124" s="22"/>
      <c r="U124" s="22"/>
      <c r="V124" s="22"/>
      <c r="W124" s="22"/>
      <c r="X124" s="22"/>
      <c r="Y124" s="22"/>
      <c r="Z124" s="22"/>
      <c r="AA124" s="22"/>
      <c r="AB124" s="22"/>
      <c r="AC124" s="22"/>
      <c r="AD124" s="22"/>
      <c r="AE124" s="22"/>
    </row>
    <row r="125" s="27" customFormat="true" ht="12" hidden="false" customHeight="true" outlineLevel="0" collapsed="false">
      <c r="A125" s="22"/>
      <c r="B125" s="23"/>
      <c r="C125" s="15" t="s">
        <v>19</v>
      </c>
      <c r="D125" s="22"/>
      <c r="E125" s="22"/>
      <c r="F125" s="16" t="str">
        <f aca="false">F10</f>
        <v>Zderadova 3, Brno</v>
      </c>
      <c r="G125" s="22"/>
      <c r="H125" s="22"/>
      <c r="I125" s="15" t="s">
        <v>21</v>
      </c>
      <c r="J125" s="101" t="str">
        <f aca="false">IF(J10="","",J10)</f>
        <v>29. 7. 2021</v>
      </c>
      <c r="K125" s="22"/>
      <c r="L125" s="39"/>
      <c r="S125" s="22"/>
      <c r="T125" s="22"/>
      <c r="U125" s="22"/>
      <c r="V125" s="22"/>
      <c r="W125" s="22"/>
      <c r="X125" s="22"/>
      <c r="Y125" s="22"/>
      <c r="Z125" s="22"/>
      <c r="AA125" s="22"/>
      <c r="AB125" s="22"/>
      <c r="AC125" s="22"/>
      <c r="AD125" s="22"/>
      <c r="AE125" s="22"/>
    </row>
    <row r="126" s="27" customFormat="true" ht="6.95" hidden="false" customHeight="true" outlineLevel="0" collapsed="false">
      <c r="A126" s="22"/>
      <c r="B126" s="23"/>
      <c r="C126" s="22"/>
      <c r="D126" s="22"/>
      <c r="E126" s="22"/>
      <c r="F126" s="22"/>
      <c r="G126" s="22"/>
      <c r="H126" s="22"/>
      <c r="I126" s="22"/>
      <c r="J126" s="22"/>
      <c r="K126" s="22"/>
      <c r="L126" s="39"/>
      <c r="S126" s="22"/>
      <c r="T126" s="22"/>
      <c r="U126" s="22"/>
      <c r="V126" s="22"/>
      <c r="W126" s="22"/>
      <c r="X126" s="22"/>
      <c r="Y126" s="22"/>
      <c r="Z126" s="22"/>
      <c r="AA126" s="22"/>
      <c r="AB126" s="22"/>
      <c r="AC126" s="22"/>
      <c r="AD126" s="22"/>
      <c r="AE126" s="22"/>
    </row>
    <row r="127" s="27" customFormat="true" ht="15.15" hidden="false" customHeight="true" outlineLevel="0" collapsed="false">
      <c r="A127" s="22"/>
      <c r="B127" s="23"/>
      <c r="C127" s="15" t="s">
        <v>23</v>
      </c>
      <c r="D127" s="22"/>
      <c r="E127" s="22"/>
      <c r="F127" s="16" t="str">
        <f aca="false">E13</f>
        <v>MmBrna,OSM Husova 3,Brno</v>
      </c>
      <c r="G127" s="22"/>
      <c r="H127" s="22"/>
      <c r="I127" s="15" t="s">
        <v>29</v>
      </c>
      <c r="J127" s="121" t="str">
        <f aca="false">E19</f>
        <v>R.Volková</v>
      </c>
      <c r="K127" s="22"/>
      <c r="L127" s="39"/>
      <c r="S127" s="22"/>
      <c r="T127" s="22"/>
      <c r="U127" s="22"/>
      <c r="V127" s="22"/>
      <c r="W127" s="22"/>
      <c r="X127" s="22"/>
      <c r="Y127" s="22"/>
      <c r="Z127" s="22"/>
      <c r="AA127" s="22"/>
      <c r="AB127" s="22"/>
      <c r="AC127" s="22"/>
      <c r="AD127" s="22"/>
      <c r="AE127" s="22"/>
    </row>
    <row r="128" s="27" customFormat="true" ht="15.15" hidden="false" customHeight="true" outlineLevel="0" collapsed="false">
      <c r="A128" s="22"/>
      <c r="B128" s="23"/>
      <c r="C128" s="15" t="s">
        <v>27</v>
      </c>
      <c r="D128" s="22"/>
      <c r="E128" s="22"/>
      <c r="F128" s="16" t="str">
        <f aca="false">IF(E16="","",E16)</f>
        <v>Vyplň údaj</v>
      </c>
      <c r="G128" s="22"/>
      <c r="H128" s="22"/>
      <c r="I128" s="15" t="s">
        <v>32</v>
      </c>
      <c r="J128" s="121" t="str">
        <f aca="false">E22</f>
        <v>R.Volková</v>
      </c>
      <c r="K128" s="22"/>
      <c r="L128" s="39"/>
      <c r="S128" s="22"/>
      <c r="T128" s="22"/>
      <c r="U128" s="22"/>
      <c r="V128" s="22"/>
      <c r="W128" s="22"/>
      <c r="X128" s="22"/>
      <c r="Y128" s="22"/>
      <c r="Z128" s="22"/>
      <c r="AA128" s="22"/>
      <c r="AB128" s="22"/>
      <c r="AC128" s="22"/>
      <c r="AD128" s="22"/>
      <c r="AE128" s="22"/>
    </row>
    <row r="129" s="27" customFormat="true" ht="10.3" hidden="false" customHeight="true" outlineLevel="0" collapsed="false">
      <c r="A129" s="22"/>
      <c r="B129" s="23"/>
      <c r="C129" s="22"/>
      <c r="D129" s="22"/>
      <c r="E129" s="22"/>
      <c r="F129" s="22"/>
      <c r="G129" s="22"/>
      <c r="H129" s="22"/>
      <c r="I129" s="22"/>
      <c r="J129" s="22"/>
      <c r="K129" s="22"/>
      <c r="L129" s="39"/>
      <c r="S129" s="22"/>
      <c r="T129" s="22"/>
      <c r="U129" s="22"/>
      <c r="V129" s="22"/>
      <c r="W129" s="22"/>
      <c r="X129" s="22"/>
      <c r="Y129" s="22"/>
      <c r="Z129" s="22"/>
      <c r="AA129" s="22"/>
      <c r="AB129" s="22"/>
      <c r="AC129" s="22"/>
      <c r="AD129" s="22"/>
      <c r="AE129" s="22"/>
    </row>
    <row r="130" s="141" customFormat="true" ht="29.3" hidden="false" customHeight="true" outlineLevel="0" collapsed="false">
      <c r="A130" s="135"/>
      <c r="B130" s="136"/>
      <c r="C130" s="137" t="s">
        <v>107</v>
      </c>
      <c r="D130" s="138" t="s">
        <v>59</v>
      </c>
      <c r="E130" s="138" t="s">
        <v>55</v>
      </c>
      <c r="F130" s="138" t="s">
        <v>56</v>
      </c>
      <c r="G130" s="138" t="s">
        <v>108</v>
      </c>
      <c r="H130" s="138" t="s">
        <v>109</v>
      </c>
      <c r="I130" s="138" t="s">
        <v>110</v>
      </c>
      <c r="J130" s="138" t="s">
        <v>84</v>
      </c>
      <c r="K130" s="139" t="s">
        <v>111</v>
      </c>
      <c r="L130" s="140"/>
      <c r="M130" s="68"/>
      <c r="N130" s="69" t="s">
        <v>38</v>
      </c>
      <c r="O130" s="69" t="s">
        <v>112</v>
      </c>
      <c r="P130" s="69" t="s">
        <v>113</v>
      </c>
      <c r="Q130" s="69" t="s">
        <v>114</v>
      </c>
      <c r="R130" s="69" t="s">
        <v>115</v>
      </c>
      <c r="S130" s="69" t="s">
        <v>116</v>
      </c>
      <c r="T130" s="70" t="s">
        <v>117</v>
      </c>
      <c r="U130" s="135"/>
      <c r="V130" s="135"/>
      <c r="W130" s="135"/>
      <c r="X130" s="135"/>
      <c r="Y130" s="135"/>
      <c r="Z130" s="135"/>
      <c r="AA130" s="135"/>
      <c r="AB130" s="135"/>
      <c r="AC130" s="135"/>
      <c r="AD130" s="135"/>
      <c r="AE130" s="135"/>
    </row>
    <row r="131" s="27" customFormat="true" ht="22.8" hidden="false" customHeight="true" outlineLevel="0" collapsed="false">
      <c r="A131" s="22"/>
      <c r="B131" s="23"/>
      <c r="C131" s="76" t="s">
        <v>118</v>
      </c>
      <c r="D131" s="22"/>
      <c r="E131" s="22"/>
      <c r="F131" s="22"/>
      <c r="G131" s="22"/>
      <c r="H131" s="22"/>
      <c r="I131" s="22"/>
      <c r="J131" s="142" t="n">
        <f aca="false">BK131</f>
        <v>0</v>
      </c>
      <c r="K131" s="22"/>
      <c r="L131" s="23"/>
      <c r="M131" s="71"/>
      <c r="N131" s="58"/>
      <c r="O131" s="72"/>
      <c r="P131" s="143" t="n">
        <f aca="false">P132+P176+P251</f>
        <v>0</v>
      </c>
      <c r="Q131" s="72"/>
      <c r="R131" s="143" t="n">
        <f aca="false">R132+R176+R251</f>
        <v>3.0613633</v>
      </c>
      <c r="S131" s="72"/>
      <c r="T131" s="144" t="n">
        <f aca="false">T132+T176+T251</f>
        <v>2.75174955</v>
      </c>
      <c r="U131" s="22"/>
      <c r="V131" s="22"/>
      <c r="W131" s="22"/>
      <c r="X131" s="22"/>
      <c r="Y131" s="22"/>
      <c r="Z131" s="22"/>
      <c r="AA131" s="22"/>
      <c r="AB131" s="22"/>
      <c r="AC131" s="22"/>
      <c r="AD131" s="22"/>
      <c r="AE131" s="22"/>
      <c r="AT131" s="3" t="s">
        <v>73</v>
      </c>
      <c r="AU131" s="3" t="s">
        <v>86</v>
      </c>
      <c r="BK131" s="145" t="n">
        <f aca="false">BK132+BK176+BK251</f>
        <v>0</v>
      </c>
    </row>
    <row r="132" s="146" customFormat="true" ht="25.9" hidden="false" customHeight="true" outlineLevel="0" collapsed="false">
      <c r="B132" s="147"/>
      <c r="D132" s="148" t="s">
        <v>73</v>
      </c>
      <c r="E132" s="149" t="s">
        <v>119</v>
      </c>
      <c r="F132" s="149" t="s">
        <v>120</v>
      </c>
      <c r="I132" s="150"/>
      <c r="J132" s="151" t="n">
        <f aca="false">BK132</f>
        <v>0</v>
      </c>
      <c r="L132" s="147"/>
      <c r="M132" s="152"/>
      <c r="N132" s="153"/>
      <c r="O132" s="153"/>
      <c r="P132" s="154" t="n">
        <f aca="false">P133+P154+P168+P174</f>
        <v>0</v>
      </c>
      <c r="Q132" s="153"/>
      <c r="R132" s="154" t="n">
        <f aca="false">R133+R154+R168+R174</f>
        <v>2.0719937</v>
      </c>
      <c r="S132" s="153"/>
      <c r="T132" s="155" t="n">
        <f aca="false">T133+T154+T168+T174</f>
        <v>2.2707009</v>
      </c>
      <c r="AR132" s="148" t="s">
        <v>79</v>
      </c>
      <c r="AT132" s="156" t="s">
        <v>73</v>
      </c>
      <c r="AU132" s="156" t="s">
        <v>74</v>
      </c>
      <c r="AY132" s="148" t="s">
        <v>121</v>
      </c>
      <c r="BK132" s="157" t="n">
        <f aca="false">BK133+BK154+BK168+BK174</f>
        <v>0</v>
      </c>
    </row>
    <row r="133" s="146" customFormat="true" ht="22.8" hidden="false" customHeight="true" outlineLevel="0" collapsed="false">
      <c r="B133" s="147"/>
      <c r="D133" s="148" t="s">
        <v>73</v>
      </c>
      <c r="E133" s="158" t="s">
        <v>122</v>
      </c>
      <c r="F133" s="158" t="s">
        <v>123</v>
      </c>
      <c r="I133" s="150"/>
      <c r="J133" s="159" t="n">
        <f aca="false">BK133</f>
        <v>0</v>
      </c>
      <c r="L133" s="147"/>
      <c r="M133" s="152"/>
      <c r="N133" s="153"/>
      <c r="O133" s="153"/>
      <c r="P133" s="154" t="n">
        <f aca="false">SUM(P134:P153)</f>
        <v>0</v>
      </c>
      <c r="Q133" s="153"/>
      <c r="R133" s="154" t="n">
        <f aca="false">SUM(R134:R153)</f>
        <v>2.0698697</v>
      </c>
      <c r="S133" s="153"/>
      <c r="T133" s="155" t="n">
        <f aca="false">SUM(T134:T153)</f>
        <v>0</v>
      </c>
      <c r="AR133" s="148" t="s">
        <v>79</v>
      </c>
      <c r="AT133" s="156" t="s">
        <v>73</v>
      </c>
      <c r="AU133" s="156" t="s">
        <v>79</v>
      </c>
      <c r="AY133" s="148" t="s">
        <v>121</v>
      </c>
      <c r="BK133" s="157" t="n">
        <f aca="false">SUM(BK134:BK153)</f>
        <v>0</v>
      </c>
    </row>
    <row r="134" s="27" customFormat="true" ht="24.15" hidden="false" customHeight="true" outlineLevel="0" collapsed="false">
      <c r="A134" s="22"/>
      <c r="B134" s="160"/>
      <c r="C134" s="161" t="s">
        <v>79</v>
      </c>
      <c r="D134" s="161" t="s">
        <v>124</v>
      </c>
      <c r="E134" s="162" t="s">
        <v>125</v>
      </c>
      <c r="F134" s="163" t="s">
        <v>126</v>
      </c>
      <c r="G134" s="164" t="s">
        <v>127</v>
      </c>
      <c r="H134" s="165" t="n">
        <v>53.1</v>
      </c>
      <c r="I134" s="166"/>
      <c r="J134" s="167" t="n">
        <f aca="false">ROUND(I134*H134,2)</f>
        <v>0</v>
      </c>
      <c r="K134" s="163" t="s">
        <v>128</v>
      </c>
      <c r="L134" s="23"/>
      <c r="M134" s="168"/>
      <c r="N134" s="169" t="s">
        <v>40</v>
      </c>
      <c r="O134" s="60"/>
      <c r="P134" s="170" t="n">
        <f aca="false">O134*H134</f>
        <v>0</v>
      </c>
      <c r="Q134" s="170" t="n">
        <v>0.0057</v>
      </c>
      <c r="R134" s="170" t="n">
        <f aca="false">Q134*H134</f>
        <v>0.30267</v>
      </c>
      <c r="S134" s="170" t="n">
        <v>0</v>
      </c>
      <c r="T134" s="171" t="n">
        <f aca="false">S134*H134</f>
        <v>0</v>
      </c>
      <c r="U134" s="22"/>
      <c r="V134" s="22"/>
      <c r="W134" s="22"/>
      <c r="X134" s="22"/>
      <c r="Y134" s="22"/>
      <c r="Z134" s="22"/>
      <c r="AA134" s="22"/>
      <c r="AB134" s="22"/>
      <c r="AC134" s="22"/>
      <c r="AD134" s="22"/>
      <c r="AE134" s="22"/>
      <c r="AR134" s="172" t="s">
        <v>129</v>
      </c>
      <c r="AT134" s="172" t="s">
        <v>124</v>
      </c>
      <c r="AU134" s="172" t="s">
        <v>130</v>
      </c>
      <c r="AY134" s="3" t="s">
        <v>121</v>
      </c>
      <c r="BE134" s="173" t="n">
        <f aca="false">IF(N134="základní",J134,0)</f>
        <v>0</v>
      </c>
      <c r="BF134" s="173" t="n">
        <f aca="false">IF(N134="snížená",J134,0)</f>
        <v>0</v>
      </c>
      <c r="BG134" s="173" t="n">
        <f aca="false">IF(N134="zákl. přenesená",J134,0)</f>
        <v>0</v>
      </c>
      <c r="BH134" s="173" t="n">
        <f aca="false">IF(N134="sníž. přenesená",J134,0)</f>
        <v>0</v>
      </c>
      <c r="BI134" s="173" t="n">
        <f aca="false">IF(N134="nulová",J134,0)</f>
        <v>0</v>
      </c>
      <c r="BJ134" s="3" t="s">
        <v>130</v>
      </c>
      <c r="BK134" s="173" t="n">
        <f aca="false">ROUND(I134*H134,2)</f>
        <v>0</v>
      </c>
      <c r="BL134" s="3" t="s">
        <v>129</v>
      </c>
      <c r="BM134" s="172" t="s">
        <v>131</v>
      </c>
    </row>
    <row r="135" s="174" customFormat="true" ht="12.8" hidden="false" customHeight="false" outlineLevel="0" collapsed="false">
      <c r="B135" s="175"/>
      <c r="D135" s="176" t="s">
        <v>132</v>
      </c>
      <c r="E135" s="177"/>
      <c r="F135" s="178" t="s">
        <v>133</v>
      </c>
      <c r="H135" s="179" t="n">
        <v>53.1</v>
      </c>
      <c r="I135" s="180"/>
      <c r="L135" s="175"/>
      <c r="M135" s="181"/>
      <c r="N135" s="182"/>
      <c r="O135" s="182"/>
      <c r="P135" s="182"/>
      <c r="Q135" s="182"/>
      <c r="R135" s="182"/>
      <c r="S135" s="182"/>
      <c r="T135" s="183"/>
      <c r="AT135" s="177" t="s">
        <v>132</v>
      </c>
      <c r="AU135" s="177" t="s">
        <v>130</v>
      </c>
      <c r="AV135" s="174" t="s">
        <v>130</v>
      </c>
      <c r="AW135" s="174" t="s">
        <v>31</v>
      </c>
      <c r="AX135" s="174" t="s">
        <v>79</v>
      </c>
      <c r="AY135" s="177" t="s">
        <v>121</v>
      </c>
    </row>
    <row r="136" s="27" customFormat="true" ht="24.15" hidden="false" customHeight="true" outlineLevel="0" collapsed="false">
      <c r="A136" s="22"/>
      <c r="B136" s="160"/>
      <c r="C136" s="161" t="s">
        <v>130</v>
      </c>
      <c r="D136" s="161" t="s">
        <v>124</v>
      </c>
      <c r="E136" s="162" t="s">
        <v>134</v>
      </c>
      <c r="F136" s="163" t="s">
        <v>135</v>
      </c>
      <c r="G136" s="164" t="s">
        <v>127</v>
      </c>
      <c r="H136" s="165" t="n">
        <v>11.66</v>
      </c>
      <c r="I136" s="166"/>
      <c r="J136" s="167" t="n">
        <f aca="false">ROUND(I136*H136,2)</f>
        <v>0</v>
      </c>
      <c r="K136" s="163" t="s">
        <v>128</v>
      </c>
      <c r="L136" s="23"/>
      <c r="M136" s="168"/>
      <c r="N136" s="169" t="s">
        <v>40</v>
      </c>
      <c r="O136" s="60"/>
      <c r="P136" s="170" t="n">
        <f aca="false">O136*H136</f>
        <v>0</v>
      </c>
      <c r="Q136" s="170" t="n">
        <v>0.00026</v>
      </c>
      <c r="R136" s="170" t="n">
        <f aca="false">Q136*H136</f>
        <v>0.0030316</v>
      </c>
      <c r="S136" s="170" t="n">
        <v>0</v>
      </c>
      <c r="T136" s="171" t="n">
        <f aca="false">S136*H136</f>
        <v>0</v>
      </c>
      <c r="U136" s="22"/>
      <c r="V136" s="22"/>
      <c r="W136" s="22"/>
      <c r="X136" s="22"/>
      <c r="Y136" s="22"/>
      <c r="Z136" s="22"/>
      <c r="AA136" s="22"/>
      <c r="AB136" s="22"/>
      <c r="AC136" s="22"/>
      <c r="AD136" s="22"/>
      <c r="AE136" s="22"/>
      <c r="AR136" s="172" t="s">
        <v>129</v>
      </c>
      <c r="AT136" s="172" t="s">
        <v>124</v>
      </c>
      <c r="AU136" s="172" t="s">
        <v>130</v>
      </c>
      <c r="AY136" s="3" t="s">
        <v>121</v>
      </c>
      <c r="BE136" s="173" t="n">
        <f aca="false">IF(N136="základní",J136,0)</f>
        <v>0</v>
      </c>
      <c r="BF136" s="173" t="n">
        <f aca="false">IF(N136="snížená",J136,0)</f>
        <v>0</v>
      </c>
      <c r="BG136" s="173" t="n">
        <f aca="false">IF(N136="zákl. přenesená",J136,0)</f>
        <v>0</v>
      </c>
      <c r="BH136" s="173" t="n">
        <f aca="false">IF(N136="sníž. přenesená",J136,0)</f>
        <v>0</v>
      </c>
      <c r="BI136" s="173" t="n">
        <f aca="false">IF(N136="nulová",J136,0)</f>
        <v>0</v>
      </c>
      <c r="BJ136" s="3" t="s">
        <v>130</v>
      </c>
      <c r="BK136" s="173" t="n">
        <f aca="false">ROUND(I136*H136,2)</f>
        <v>0</v>
      </c>
      <c r="BL136" s="3" t="s">
        <v>129</v>
      </c>
      <c r="BM136" s="172" t="s">
        <v>136</v>
      </c>
    </row>
    <row r="137" s="27" customFormat="true" ht="24.15" hidden="false" customHeight="true" outlineLevel="0" collapsed="false">
      <c r="A137" s="22"/>
      <c r="B137" s="160"/>
      <c r="C137" s="161" t="s">
        <v>137</v>
      </c>
      <c r="D137" s="161" t="s">
        <v>124</v>
      </c>
      <c r="E137" s="162" t="s">
        <v>138</v>
      </c>
      <c r="F137" s="163" t="s">
        <v>139</v>
      </c>
      <c r="G137" s="164" t="s">
        <v>127</v>
      </c>
      <c r="H137" s="165" t="n">
        <v>39.045</v>
      </c>
      <c r="I137" s="166"/>
      <c r="J137" s="167" t="n">
        <f aca="false">ROUND(I137*H137,2)</f>
        <v>0</v>
      </c>
      <c r="K137" s="163" t="s">
        <v>128</v>
      </c>
      <c r="L137" s="23"/>
      <c r="M137" s="168"/>
      <c r="N137" s="169" t="s">
        <v>40</v>
      </c>
      <c r="O137" s="60"/>
      <c r="P137" s="170" t="n">
        <f aca="false">O137*H137</f>
        <v>0</v>
      </c>
      <c r="Q137" s="170" t="n">
        <v>0.00438</v>
      </c>
      <c r="R137" s="170" t="n">
        <f aca="false">Q137*H137</f>
        <v>0.1710171</v>
      </c>
      <c r="S137" s="170" t="n">
        <v>0</v>
      </c>
      <c r="T137" s="171" t="n">
        <f aca="false">S137*H137</f>
        <v>0</v>
      </c>
      <c r="U137" s="22"/>
      <c r="V137" s="22"/>
      <c r="W137" s="22"/>
      <c r="X137" s="22"/>
      <c r="Y137" s="22"/>
      <c r="Z137" s="22"/>
      <c r="AA137" s="22"/>
      <c r="AB137" s="22"/>
      <c r="AC137" s="22"/>
      <c r="AD137" s="22"/>
      <c r="AE137" s="22"/>
      <c r="AR137" s="172" t="s">
        <v>129</v>
      </c>
      <c r="AT137" s="172" t="s">
        <v>124</v>
      </c>
      <c r="AU137" s="172" t="s">
        <v>130</v>
      </c>
      <c r="AY137" s="3" t="s">
        <v>121</v>
      </c>
      <c r="BE137" s="173" t="n">
        <f aca="false">IF(N137="základní",J137,0)</f>
        <v>0</v>
      </c>
      <c r="BF137" s="173" t="n">
        <f aca="false">IF(N137="snížená",J137,0)</f>
        <v>0</v>
      </c>
      <c r="BG137" s="173" t="n">
        <f aca="false">IF(N137="zákl. přenesená",J137,0)</f>
        <v>0</v>
      </c>
      <c r="BH137" s="173" t="n">
        <f aca="false">IF(N137="sníž. přenesená",J137,0)</f>
        <v>0</v>
      </c>
      <c r="BI137" s="173" t="n">
        <f aca="false">IF(N137="nulová",J137,0)</f>
        <v>0</v>
      </c>
      <c r="BJ137" s="3" t="s">
        <v>130</v>
      </c>
      <c r="BK137" s="173" t="n">
        <f aca="false">ROUND(I137*H137,2)</f>
        <v>0</v>
      </c>
      <c r="BL137" s="3" t="s">
        <v>129</v>
      </c>
      <c r="BM137" s="172" t="s">
        <v>140</v>
      </c>
    </row>
    <row r="138" s="174" customFormat="true" ht="12.8" hidden="false" customHeight="false" outlineLevel="0" collapsed="false">
      <c r="B138" s="175"/>
      <c r="D138" s="176" t="s">
        <v>132</v>
      </c>
      <c r="E138" s="177"/>
      <c r="F138" s="178" t="s">
        <v>141</v>
      </c>
      <c r="H138" s="179" t="n">
        <v>32.445</v>
      </c>
      <c r="I138" s="180"/>
      <c r="L138" s="175"/>
      <c r="M138" s="181"/>
      <c r="N138" s="182"/>
      <c r="O138" s="182"/>
      <c r="P138" s="182"/>
      <c r="Q138" s="182"/>
      <c r="R138" s="182"/>
      <c r="S138" s="182"/>
      <c r="T138" s="183"/>
      <c r="AT138" s="177" t="s">
        <v>132</v>
      </c>
      <c r="AU138" s="177" t="s">
        <v>130</v>
      </c>
      <c r="AV138" s="174" t="s">
        <v>130</v>
      </c>
      <c r="AW138" s="174" t="s">
        <v>31</v>
      </c>
      <c r="AX138" s="174" t="s">
        <v>74</v>
      </c>
      <c r="AY138" s="177" t="s">
        <v>121</v>
      </c>
    </row>
    <row r="139" s="174" customFormat="true" ht="12.8" hidden="false" customHeight="false" outlineLevel="0" collapsed="false">
      <c r="B139" s="175"/>
      <c r="D139" s="176" t="s">
        <v>132</v>
      </c>
      <c r="E139" s="177"/>
      <c r="F139" s="178" t="s">
        <v>142</v>
      </c>
      <c r="H139" s="179" t="n">
        <v>6.6</v>
      </c>
      <c r="I139" s="180"/>
      <c r="L139" s="175"/>
      <c r="M139" s="181"/>
      <c r="N139" s="182"/>
      <c r="O139" s="182"/>
      <c r="P139" s="182"/>
      <c r="Q139" s="182"/>
      <c r="R139" s="182"/>
      <c r="S139" s="182"/>
      <c r="T139" s="183"/>
      <c r="AT139" s="177" t="s">
        <v>132</v>
      </c>
      <c r="AU139" s="177" t="s">
        <v>130</v>
      </c>
      <c r="AV139" s="174" t="s">
        <v>130</v>
      </c>
      <c r="AW139" s="174" t="s">
        <v>31</v>
      </c>
      <c r="AX139" s="174" t="s">
        <v>74</v>
      </c>
      <c r="AY139" s="177" t="s">
        <v>121</v>
      </c>
    </row>
    <row r="140" s="184" customFormat="true" ht="12.8" hidden="false" customHeight="false" outlineLevel="0" collapsed="false">
      <c r="B140" s="185"/>
      <c r="D140" s="176" t="s">
        <v>132</v>
      </c>
      <c r="E140" s="186"/>
      <c r="F140" s="187" t="s">
        <v>143</v>
      </c>
      <c r="H140" s="188" t="n">
        <v>39.045</v>
      </c>
      <c r="I140" s="189"/>
      <c r="L140" s="185"/>
      <c r="M140" s="190"/>
      <c r="N140" s="191"/>
      <c r="O140" s="191"/>
      <c r="P140" s="191"/>
      <c r="Q140" s="191"/>
      <c r="R140" s="191"/>
      <c r="S140" s="191"/>
      <c r="T140" s="192"/>
      <c r="AT140" s="186" t="s">
        <v>132</v>
      </c>
      <c r="AU140" s="186" t="s">
        <v>130</v>
      </c>
      <c r="AV140" s="184" t="s">
        <v>129</v>
      </c>
      <c r="AW140" s="184" t="s">
        <v>31</v>
      </c>
      <c r="AX140" s="184" t="s">
        <v>79</v>
      </c>
      <c r="AY140" s="186" t="s">
        <v>121</v>
      </c>
    </row>
    <row r="141" s="27" customFormat="true" ht="24.15" hidden="false" customHeight="true" outlineLevel="0" collapsed="false">
      <c r="A141" s="22"/>
      <c r="B141" s="160"/>
      <c r="C141" s="161" t="s">
        <v>129</v>
      </c>
      <c r="D141" s="161" t="s">
        <v>124</v>
      </c>
      <c r="E141" s="162" t="s">
        <v>144</v>
      </c>
      <c r="F141" s="163" t="s">
        <v>145</v>
      </c>
      <c r="G141" s="164" t="s">
        <v>127</v>
      </c>
      <c r="H141" s="165" t="n">
        <v>39.045</v>
      </c>
      <c r="I141" s="166"/>
      <c r="J141" s="167" t="n">
        <f aca="false">ROUND(I141*H141,2)</f>
        <v>0</v>
      </c>
      <c r="K141" s="163" t="s">
        <v>128</v>
      </c>
      <c r="L141" s="23"/>
      <c r="M141" s="168"/>
      <c r="N141" s="169" t="s">
        <v>40</v>
      </c>
      <c r="O141" s="60"/>
      <c r="P141" s="170" t="n">
        <f aca="false">O141*H141</f>
        <v>0</v>
      </c>
      <c r="Q141" s="170" t="n">
        <v>0.004</v>
      </c>
      <c r="R141" s="170" t="n">
        <f aca="false">Q141*H141</f>
        <v>0.15618</v>
      </c>
      <c r="S141" s="170" t="n">
        <v>0</v>
      </c>
      <c r="T141" s="171" t="n">
        <f aca="false">S141*H141</f>
        <v>0</v>
      </c>
      <c r="U141" s="22"/>
      <c r="V141" s="22"/>
      <c r="W141" s="22"/>
      <c r="X141" s="22"/>
      <c r="Y141" s="22"/>
      <c r="Z141" s="22"/>
      <c r="AA141" s="22"/>
      <c r="AB141" s="22"/>
      <c r="AC141" s="22"/>
      <c r="AD141" s="22"/>
      <c r="AE141" s="22"/>
      <c r="AR141" s="172" t="s">
        <v>129</v>
      </c>
      <c r="AT141" s="172" t="s">
        <v>124</v>
      </c>
      <c r="AU141" s="172" t="s">
        <v>130</v>
      </c>
      <c r="AY141" s="3" t="s">
        <v>121</v>
      </c>
      <c r="BE141" s="173" t="n">
        <f aca="false">IF(N141="základní",J141,0)</f>
        <v>0</v>
      </c>
      <c r="BF141" s="173" t="n">
        <f aca="false">IF(N141="snížená",J141,0)</f>
        <v>0</v>
      </c>
      <c r="BG141" s="173" t="n">
        <f aca="false">IF(N141="zákl. přenesená",J141,0)</f>
        <v>0</v>
      </c>
      <c r="BH141" s="173" t="n">
        <f aca="false">IF(N141="sníž. přenesená",J141,0)</f>
        <v>0</v>
      </c>
      <c r="BI141" s="173" t="n">
        <f aca="false">IF(N141="nulová",J141,0)</f>
        <v>0</v>
      </c>
      <c r="BJ141" s="3" t="s">
        <v>130</v>
      </c>
      <c r="BK141" s="173" t="n">
        <f aca="false">ROUND(I141*H141,2)</f>
        <v>0</v>
      </c>
      <c r="BL141" s="3" t="s">
        <v>129</v>
      </c>
      <c r="BM141" s="172" t="s">
        <v>146</v>
      </c>
    </row>
    <row r="142" s="174" customFormat="true" ht="12.8" hidden="false" customHeight="false" outlineLevel="0" collapsed="false">
      <c r="B142" s="175"/>
      <c r="D142" s="176" t="s">
        <v>132</v>
      </c>
      <c r="E142" s="177"/>
      <c r="F142" s="178" t="s">
        <v>147</v>
      </c>
      <c r="H142" s="179" t="n">
        <v>39.045</v>
      </c>
      <c r="I142" s="180"/>
      <c r="L142" s="175"/>
      <c r="M142" s="181"/>
      <c r="N142" s="182"/>
      <c r="O142" s="182"/>
      <c r="P142" s="182"/>
      <c r="Q142" s="182"/>
      <c r="R142" s="182"/>
      <c r="S142" s="182"/>
      <c r="T142" s="183"/>
      <c r="AT142" s="177" t="s">
        <v>132</v>
      </c>
      <c r="AU142" s="177" t="s">
        <v>130</v>
      </c>
      <c r="AV142" s="174" t="s">
        <v>130</v>
      </c>
      <c r="AW142" s="174" t="s">
        <v>31</v>
      </c>
      <c r="AX142" s="174" t="s">
        <v>79</v>
      </c>
      <c r="AY142" s="177" t="s">
        <v>121</v>
      </c>
    </row>
    <row r="143" s="27" customFormat="true" ht="24.15" hidden="false" customHeight="true" outlineLevel="0" collapsed="false">
      <c r="A143" s="22"/>
      <c r="B143" s="160"/>
      <c r="C143" s="161" t="s">
        <v>148</v>
      </c>
      <c r="D143" s="161" t="s">
        <v>124</v>
      </c>
      <c r="E143" s="162" t="s">
        <v>149</v>
      </c>
      <c r="F143" s="163" t="s">
        <v>150</v>
      </c>
      <c r="G143" s="164" t="s">
        <v>127</v>
      </c>
      <c r="H143" s="165" t="n">
        <v>11.66</v>
      </c>
      <c r="I143" s="166"/>
      <c r="J143" s="167" t="n">
        <f aca="false">ROUND(I143*H143,2)</f>
        <v>0</v>
      </c>
      <c r="K143" s="163" t="s">
        <v>128</v>
      </c>
      <c r="L143" s="23"/>
      <c r="M143" s="168"/>
      <c r="N143" s="169" t="s">
        <v>40</v>
      </c>
      <c r="O143" s="60"/>
      <c r="P143" s="170" t="n">
        <f aca="false">O143*H143</f>
        <v>0</v>
      </c>
      <c r="Q143" s="170" t="n">
        <v>0.01575</v>
      </c>
      <c r="R143" s="170" t="n">
        <f aca="false">Q143*H143</f>
        <v>0.183645</v>
      </c>
      <c r="S143" s="170" t="n">
        <v>0</v>
      </c>
      <c r="T143" s="171" t="n">
        <f aca="false">S143*H143</f>
        <v>0</v>
      </c>
      <c r="U143" s="22"/>
      <c r="V143" s="22"/>
      <c r="W143" s="22"/>
      <c r="X143" s="22"/>
      <c r="Y143" s="22"/>
      <c r="Z143" s="22"/>
      <c r="AA143" s="22"/>
      <c r="AB143" s="22"/>
      <c r="AC143" s="22"/>
      <c r="AD143" s="22"/>
      <c r="AE143" s="22"/>
      <c r="AR143" s="172" t="s">
        <v>129</v>
      </c>
      <c r="AT143" s="172" t="s">
        <v>124</v>
      </c>
      <c r="AU143" s="172" t="s">
        <v>130</v>
      </c>
      <c r="AY143" s="3" t="s">
        <v>121</v>
      </c>
      <c r="BE143" s="173" t="n">
        <f aca="false">IF(N143="základní",J143,0)</f>
        <v>0</v>
      </c>
      <c r="BF143" s="173" t="n">
        <f aca="false">IF(N143="snížená",J143,0)</f>
        <v>0</v>
      </c>
      <c r="BG143" s="173" t="n">
        <f aca="false">IF(N143="zákl. přenesená",J143,0)</f>
        <v>0</v>
      </c>
      <c r="BH143" s="173" t="n">
        <f aca="false">IF(N143="sníž. přenesená",J143,0)</f>
        <v>0</v>
      </c>
      <c r="BI143" s="173" t="n">
        <f aca="false">IF(N143="nulová",J143,0)</f>
        <v>0</v>
      </c>
      <c r="BJ143" s="3" t="s">
        <v>130</v>
      </c>
      <c r="BK143" s="173" t="n">
        <f aca="false">ROUND(I143*H143,2)</f>
        <v>0</v>
      </c>
      <c r="BL143" s="3" t="s">
        <v>129</v>
      </c>
      <c r="BM143" s="172" t="s">
        <v>151</v>
      </c>
    </row>
    <row r="144" s="27" customFormat="true" ht="24.15" hidden="false" customHeight="true" outlineLevel="0" collapsed="false">
      <c r="A144" s="22"/>
      <c r="B144" s="160"/>
      <c r="C144" s="161" t="s">
        <v>122</v>
      </c>
      <c r="D144" s="161" t="s">
        <v>124</v>
      </c>
      <c r="E144" s="162" t="s">
        <v>152</v>
      </c>
      <c r="F144" s="163" t="s">
        <v>153</v>
      </c>
      <c r="G144" s="164" t="s">
        <v>127</v>
      </c>
      <c r="H144" s="165" t="n">
        <v>89.489</v>
      </c>
      <c r="I144" s="166"/>
      <c r="J144" s="167" t="n">
        <f aca="false">ROUND(I144*H144,2)</f>
        <v>0</v>
      </c>
      <c r="K144" s="163" t="s">
        <v>128</v>
      </c>
      <c r="L144" s="23"/>
      <c r="M144" s="168"/>
      <c r="N144" s="169" t="s">
        <v>40</v>
      </c>
      <c r="O144" s="60"/>
      <c r="P144" s="170" t="n">
        <f aca="false">O144*H144</f>
        <v>0</v>
      </c>
      <c r="Q144" s="170" t="n">
        <v>0.014</v>
      </c>
      <c r="R144" s="170" t="n">
        <f aca="false">Q144*H144</f>
        <v>1.252846</v>
      </c>
      <c r="S144" s="170" t="n">
        <v>0</v>
      </c>
      <c r="T144" s="171" t="n">
        <f aca="false">S144*H144</f>
        <v>0</v>
      </c>
      <c r="U144" s="22"/>
      <c r="V144" s="22"/>
      <c r="W144" s="22"/>
      <c r="X144" s="22"/>
      <c r="Y144" s="22"/>
      <c r="Z144" s="22"/>
      <c r="AA144" s="22"/>
      <c r="AB144" s="22"/>
      <c r="AC144" s="22"/>
      <c r="AD144" s="22"/>
      <c r="AE144" s="22"/>
      <c r="AR144" s="172" t="s">
        <v>129</v>
      </c>
      <c r="AT144" s="172" t="s">
        <v>124</v>
      </c>
      <c r="AU144" s="172" t="s">
        <v>130</v>
      </c>
      <c r="AY144" s="3" t="s">
        <v>121</v>
      </c>
      <c r="BE144" s="173" t="n">
        <f aca="false">IF(N144="základní",J144,0)</f>
        <v>0</v>
      </c>
      <c r="BF144" s="173" t="n">
        <f aca="false">IF(N144="snížená",J144,0)</f>
        <v>0</v>
      </c>
      <c r="BG144" s="173" t="n">
        <f aca="false">IF(N144="zákl. přenesená",J144,0)</f>
        <v>0</v>
      </c>
      <c r="BH144" s="173" t="n">
        <f aca="false">IF(N144="sníž. přenesená",J144,0)</f>
        <v>0</v>
      </c>
      <c r="BI144" s="173" t="n">
        <f aca="false">IF(N144="nulová",J144,0)</f>
        <v>0</v>
      </c>
      <c r="BJ144" s="3" t="s">
        <v>130</v>
      </c>
      <c r="BK144" s="173" t="n">
        <f aca="false">ROUND(I144*H144,2)</f>
        <v>0</v>
      </c>
      <c r="BL144" s="3" t="s">
        <v>129</v>
      </c>
      <c r="BM144" s="172" t="s">
        <v>154</v>
      </c>
    </row>
    <row r="145" s="174" customFormat="true" ht="12.8" hidden="false" customHeight="false" outlineLevel="0" collapsed="false">
      <c r="B145" s="175"/>
      <c r="D145" s="176" t="s">
        <v>132</v>
      </c>
      <c r="E145" s="177"/>
      <c r="F145" s="193" t="s">
        <v>155</v>
      </c>
      <c r="H145" s="179" t="n">
        <v>17.33</v>
      </c>
      <c r="I145" s="180"/>
      <c r="L145" s="175"/>
      <c r="M145" s="181"/>
      <c r="N145" s="182"/>
      <c r="O145" s="182"/>
      <c r="P145" s="182"/>
      <c r="Q145" s="182"/>
      <c r="R145" s="182"/>
      <c r="S145" s="182"/>
      <c r="T145" s="183"/>
      <c r="AT145" s="177" t="s">
        <v>132</v>
      </c>
      <c r="AU145" s="177" t="s">
        <v>130</v>
      </c>
      <c r="AV145" s="174" t="s">
        <v>130</v>
      </c>
      <c r="AW145" s="174" t="s">
        <v>31</v>
      </c>
      <c r="AX145" s="174" t="s">
        <v>74</v>
      </c>
      <c r="AY145" s="177" t="s">
        <v>121</v>
      </c>
    </row>
    <row r="146" s="174" customFormat="true" ht="12.8" hidden="false" customHeight="false" outlineLevel="0" collapsed="false">
      <c r="B146" s="175"/>
      <c r="D146" s="176" t="s">
        <v>132</v>
      </c>
      <c r="E146" s="177"/>
      <c r="F146" s="193" t="s">
        <v>156</v>
      </c>
      <c r="H146" s="179" t="n">
        <v>5.98</v>
      </c>
      <c r="I146" s="180"/>
      <c r="L146" s="175"/>
      <c r="M146" s="181"/>
      <c r="N146" s="182"/>
      <c r="O146" s="182"/>
      <c r="P146" s="182"/>
      <c r="Q146" s="182"/>
      <c r="R146" s="182"/>
      <c r="S146" s="182"/>
      <c r="T146" s="183"/>
      <c r="AT146" s="177" t="s">
        <v>132</v>
      </c>
      <c r="AU146" s="177" t="s">
        <v>130</v>
      </c>
      <c r="AV146" s="174" t="s">
        <v>130</v>
      </c>
      <c r="AW146" s="174" t="s">
        <v>31</v>
      </c>
      <c r="AX146" s="174" t="s">
        <v>74</v>
      </c>
      <c r="AY146" s="177" t="s">
        <v>121</v>
      </c>
    </row>
    <row r="147" s="174" customFormat="true" ht="12.8" hidden="false" customHeight="false" outlineLevel="0" collapsed="false">
      <c r="B147" s="175"/>
      <c r="D147" s="176" t="s">
        <v>132</v>
      </c>
      <c r="E147" s="177"/>
      <c r="F147" s="193" t="s">
        <v>157</v>
      </c>
      <c r="H147" s="179" t="n">
        <v>22.57</v>
      </c>
      <c r="I147" s="180"/>
      <c r="L147" s="175"/>
      <c r="M147" s="181"/>
      <c r="N147" s="182"/>
      <c r="O147" s="182"/>
      <c r="P147" s="182"/>
      <c r="Q147" s="182"/>
      <c r="R147" s="182"/>
      <c r="S147" s="182"/>
      <c r="T147" s="183"/>
      <c r="AT147" s="177" t="s">
        <v>132</v>
      </c>
      <c r="AU147" s="177" t="s">
        <v>130</v>
      </c>
      <c r="AV147" s="174" t="s">
        <v>130</v>
      </c>
      <c r="AW147" s="174" t="s">
        <v>31</v>
      </c>
      <c r="AX147" s="174" t="s">
        <v>74</v>
      </c>
      <c r="AY147" s="177" t="s">
        <v>121</v>
      </c>
    </row>
    <row r="148" s="174" customFormat="true" ht="12.8" hidden="false" customHeight="false" outlineLevel="0" collapsed="false">
      <c r="B148" s="175"/>
      <c r="D148" s="176" t="s">
        <v>132</v>
      </c>
      <c r="E148" s="177"/>
      <c r="F148" s="193" t="s">
        <v>158</v>
      </c>
      <c r="H148" s="179" t="n">
        <v>42.759</v>
      </c>
      <c r="I148" s="180"/>
      <c r="L148" s="175"/>
      <c r="M148" s="181"/>
      <c r="N148" s="182"/>
      <c r="O148" s="182"/>
      <c r="P148" s="182"/>
      <c r="Q148" s="182"/>
      <c r="R148" s="182"/>
      <c r="S148" s="182"/>
      <c r="T148" s="183"/>
      <c r="AT148" s="177" t="s">
        <v>132</v>
      </c>
      <c r="AU148" s="177" t="s">
        <v>130</v>
      </c>
      <c r="AV148" s="174" t="s">
        <v>130</v>
      </c>
      <c r="AW148" s="174" t="s">
        <v>31</v>
      </c>
      <c r="AX148" s="174" t="s">
        <v>74</v>
      </c>
      <c r="AY148" s="177" t="s">
        <v>121</v>
      </c>
    </row>
    <row r="149" s="174" customFormat="true" ht="12.8" hidden="false" customHeight="false" outlineLevel="0" collapsed="false">
      <c r="B149" s="175"/>
      <c r="D149" s="176" t="s">
        <v>132</v>
      </c>
      <c r="E149" s="177"/>
      <c r="F149" s="193" t="s">
        <v>159</v>
      </c>
      <c r="H149" s="179" t="n">
        <v>0.85</v>
      </c>
      <c r="I149" s="180"/>
      <c r="L149" s="175"/>
      <c r="M149" s="181"/>
      <c r="N149" s="182"/>
      <c r="O149" s="182"/>
      <c r="P149" s="182"/>
      <c r="Q149" s="182"/>
      <c r="R149" s="182"/>
      <c r="S149" s="182"/>
      <c r="T149" s="183"/>
      <c r="AT149" s="177" t="s">
        <v>132</v>
      </c>
      <c r="AU149" s="177" t="s">
        <v>130</v>
      </c>
      <c r="AV149" s="174" t="s">
        <v>130</v>
      </c>
      <c r="AW149" s="174" t="s">
        <v>31</v>
      </c>
      <c r="AX149" s="174" t="s">
        <v>74</v>
      </c>
      <c r="AY149" s="177" t="s">
        <v>121</v>
      </c>
    </row>
    <row r="150" s="184" customFormat="true" ht="12.8" hidden="false" customHeight="false" outlineLevel="0" collapsed="false">
      <c r="B150" s="185"/>
      <c r="D150" s="176" t="s">
        <v>132</v>
      </c>
      <c r="E150" s="186"/>
      <c r="F150" s="187" t="s">
        <v>143</v>
      </c>
      <c r="H150" s="188" t="n">
        <v>89.489</v>
      </c>
      <c r="I150" s="189"/>
      <c r="L150" s="185"/>
      <c r="M150" s="190"/>
      <c r="N150" s="191"/>
      <c r="O150" s="191"/>
      <c r="P150" s="191"/>
      <c r="Q150" s="191"/>
      <c r="R150" s="191"/>
      <c r="S150" s="191"/>
      <c r="T150" s="192"/>
      <c r="AT150" s="186" t="s">
        <v>132</v>
      </c>
      <c r="AU150" s="186" t="s">
        <v>130</v>
      </c>
      <c r="AV150" s="184" t="s">
        <v>129</v>
      </c>
      <c r="AW150" s="184" t="s">
        <v>31</v>
      </c>
      <c r="AX150" s="184" t="s">
        <v>79</v>
      </c>
      <c r="AY150" s="186" t="s">
        <v>121</v>
      </c>
    </row>
    <row r="151" s="27" customFormat="true" ht="24.15" hidden="false" customHeight="true" outlineLevel="0" collapsed="false">
      <c r="A151" s="22"/>
      <c r="B151" s="160"/>
      <c r="C151" s="161" t="s">
        <v>160</v>
      </c>
      <c r="D151" s="161" t="s">
        <v>124</v>
      </c>
      <c r="E151" s="162" t="s">
        <v>161</v>
      </c>
      <c r="F151" s="163" t="s">
        <v>162</v>
      </c>
      <c r="G151" s="164" t="s">
        <v>127</v>
      </c>
      <c r="H151" s="165" t="n">
        <v>7.5</v>
      </c>
      <c r="I151" s="166"/>
      <c r="J151" s="167" t="n">
        <f aca="false">ROUND(I151*H151,2)</f>
        <v>0</v>
      </c>
      <c r="K151" s="163" t="s">
        <v>128</v>
      </c>
      <c r="L151" s="23"/>
      <c r="M151" s="168"/>
      <c r="N151" s="169" t="s">
        <v>40</v>
      </c>
      <c r="O151" s="60"/>
      <c r="P151" s="170" t="n">
        <f aca="false">O151*H151</f>
        <v>0</v>
      </c>
      <c r="Q151" s="170" t="n">
        <v>0</v>
      </c>
      <c r="R151" s="170" t="n">
        <f aca="false">Q151*H151</f>
        <v>0</v>
      </c>
      <c r="S151" s="170" t="n">
        <v>0</v>
      </c>
      <c r="T151" s="171" t="n">
        <f aca="false">S151*H151</f>
        <v>0</v>
      </c>
      <c r="U151" s="22"/>
      <c r="V151" s="22"/>
      <c r="W151" s="22"/>
      <c r="X151" s="22"/>
      <c r="Y151" s="22"/>
      <c r="Z151" s="22"/>
      <c r="AA151" s="22"/>
      <c r="AB151" s="22"/>
      <c r="AC151" s="22"/>
      <c r="AD151" s="22"/>
      <c r="AE151" s="22"/>
      <c r="AR151" s="172" t="s">
        <v>129</v>
      </c>
      <c r="AT151" s="172" t="s">
        <v>124</v>
      </c>
      <c r="AU151" s="172" t="s">
        <v>130</v>
      </c>
      <c r="AY151" s="3" t="s">
        <v>121</v>
      </c>
      <c r="BE151" s="173" t="n">
        <f aca="false">IF(N151="základní",J151,0)</f>
        <v>0</v>
      </c>
      <c r="BF151" s="173" t="n">
        <f aca="false">IF(N151="snížená",J151,0)</f>
        <v>0</v>
      </c>
      <c r="BG151" s="173" t="n">
        <f aca="false">IF(N151="zákl. přenesená",J151,0)</f>
        <v>0</v>
      </c>
      <c r="BH151" s="173" t="n">
        <f aca="false">IF(N151="sníž. přenesená",J151,0)</f>
        <v>0</v>
      </c>
      <c r="BI151" s="173" t="n">
        <f aca="false">IF(N151="nulová",J151,0)</f>
        <v>0</v>
      </c>
      <c r="BJ151" s="3" t="s">
        <v>130</v>
      </c>
      <c r="BK151" s="173" t="n">
        <f aca="false">ROUND(I151*H151,2)</f>
        <v>0</v>
      </c>
      <c r="BL151" s="3" t="s">
        <v>129</v>
      </c>
      <c r="BM151" s="172" t="s">
        <v>163</v>
      </c>
    </row>
    <row r="152" s="174" customFormat="true" ht="12.8" hidden="false" customHeight="false" outlineLevel="0" collapsed="false">
      <c r="B152" s="175"/>
      <c r="D152" s="176" t="s">
        <v>132</v>
      </c>
      <c r="E152" s="177"/>
      <c r="F152" s="178" t="s">
        <v>164</v>
      </c>
      <c r="H152" s="179" t="n">
        <v>7.5</v>
      </c>
      <c r="I152" s="180"/>
      <c r="L152" s="175"/>
      <c r="M152" s="181"/>
      <c r="N152" s="182"/>
      <c r="O152" s="182"/>
      <c r="P152" s="182"/>
      <c r="Q152" s="182"/>
      <c r="R152" s="182"/>
      <c r="S152" s="182"/>
      <c r="T152" s="183"/>
      <c r="AT152" s="177" t="s">
        <v>132</v>
      </c>
      <c r="AU152" s="177" t="s">
        <v>130</v>
      </c>
      <c r="AV152" s="174" t="s">
        <v>130</v>
      </c>
      <c r="AW152" s="174" t="s">
        <v>31</v>
      </c>
      <c r="AX152" s="174" t="s">
        <v>79</v>
      </c>
      <c r="AY152" s="177" t="s">
        <v>121</v>
      </c>
    </row>
    <row r="153" s="27" customFormat="true" ht="16.5" hidden="false" customHeight="true" outlineLevel="0" collapsed="false">
      <c r="A153" s="22"/>
      <c r="B153" s="160"/>
      <c r="C153" s="161" t="s">
        <v>165</v>
      </c>
      <c r="D153" s="161" t="s">
        <v>124</v>
      </c>
      <c r="E153" s="162" t="s">
        <v>166</v>
      </c>
      <c r="F153" s="163" t="s">
        <v>167</v>
      </c>
      <c r="G153" s="164" t="s">
        <v>168</v>
      </c>
      <c r="H153" s="165" t="n">
        <v>1</v>
      </c>
      <c r="I153" s="166"/>
      <c r="J153" s="167" t="n">
        <f aca="false">ROUND(I153*H153,2)</f>
        <v>0</v>
      </c>
      <c r="K153" s="163"/>
      <c r="L153" s="23"/>
      <c r="M153" s="168"/>
      <c r="N153" s="169" t="s">
        <v>40</v>
      </c>
      <c r="O153" s="60"/>
      <c r="P153" s="170" t="n">
        <f aca="false">O153*H153</f>
        <v>0</v>
      </c>
      <c r="Q153" s="170" t="n">
        <v>0.00048</v>
      </c>
      <c r="R153" s="170" t="n">
        <f aca="false">Q153*H153</f>
        <v>0.00048</v>
      </c>
      <c r="S153" s="170" t="n">
        <v>0</v>
      </c>
      <c r="T153" s="171" t="n">
        <f aca="false">S153*H153</f>
        <v>0</v>
      </c>
      <c r="U153" s="22"/>
      <c r="V153" s="22"/>
      <c r="W153" s="22"/>
      <c r="X153" s="22"/>
      <c r="Y153" s="22"/>
      <c r="Z153" s="22"/>
      <c r="AA153" s="22"/>
      <c r="AB153" s="22"/>
      <c r="AC153" s="22"/>
      <c r="AD153" s="22"/>
      <c r="AE153" s="22"/>
      <c r="AR153" s="172" t="s">
        <v>129</v>
      </c>
      <c r="AT153" s="172" t="s">
        <v>124</v>
      </c>
      <c r="AU153" s="172" t="s">
        <v>130</v>
      </c>
      <c r="AY153" s="3" t="s">
        <v>121</v>
      </c>
      <c r="BE153" s="173" t="n">
        <f aca="false">IF(N153="základní",J153,0)</f>
        <v>0</v>
      </c>
      <c r="BF153" s="173" t="n">
        <f aca="false">IF(N153="snížená",J153,0)</f>
        <v>0</v>
      </c>
      <c r="BG153" s="173" t="n">
        <f aca="false">IF(N153="zákl. přenesená",J153,0)</f>
        <v>0</v>
      </c>
      <c r="BH153" s="173" t="n">
        <f aca="false">IF(N153="sníž. přenesená",J153,0)</f>
        <v>0</v>
      </c>
      <c r="BI153" s="173" t="n">
        <f aca="false">IF(N153="nulová",J153,0)</f>
        <v>0</v>
      </c>
      <c r="BJ153" s="3" t="s">
        <v>130</v>
      </c>
      <c r="BK153" s="173" t="n">
        <f aca="false">ROUND(I153*H153,2)</f>
        <v>0</v>
      </c>
      <c r="BL153" s="3" t="s">
        <v>129</v>
      </c>
      <c r="BM153" s="172" t="s">
        <v>169</v>
      </c>
    </row>
    <row r="154" s="146" customFormat="true" ht="22.8" hidden="false" customHeight="true" outlineLevel="0" collapsed="false">
      <c r="B154" s="147"/>
      <c r="D154" s="148" t="s">
        <v>73</v>
      </c>
      <c r="E154" s="158" t="s">
        <v>170</v>
      </c>
      <c r="F154" s="158" t="s">
        <v>171</v>
      </c>
      <c r="I154" s="150"/>
      <c r="J154" s="159" t="n">
        <f aca="false">BK154</f>
        <v>0</v>
      </c>
      <c r="L154" s="147"/>
      <c r="M154" s="152"/>
      <c r="N154" s="153"/>
      <c r="O154" s="153"/>
      <c r="P154" s="154" t="n">
        <f aca="false">SUM(P155:P167)</f>
        <v>0</v>
      </c>
      <c r="Q154" s="153"/>
      <c r="R154" s="154" t="n">
        <f aca="false">SUM(R155:R167)</f>
        <v>0.002124</v>
      </c>
      <c r="S154" s="153"/>
      <c r="T154" s="155" t="n">
        <f aca="false">SUM(T155:T167)</f>
        <v>2.2707009</v>
      </c>
      <c r="AR154" s="148" t="s">
        <v>79</v>
      </c>
      <c r="AT154" s="156" t="s">
        <v>73</v>
      </c>
      <c r="AU154" s="156" t="s">
        <v>79</v>
      </c>
      <c r="AY154" s="148" t="s">
        <v>121</v>
      </c>
      <c r="BK154" s="157" t="n">
        <f aca="false">SUM(BK155:BK167)</f>
        <v>0</v>
      </c>
    </row>
    <row r="155" s="27" customFormat="true" ht="24.15" hidden="false" customHeight="true" outlineLevel="0" collapsed="false">
      <c r="A155" s="22"/>
      <c r="B155" s="160"/>
      <c r="C155" s="161" t="s">
        <v>170</v>
      </c>
      <c r="D155" s="161" t="s">
        <v>124</v>
      </c>
      <c r="E155" s="162" t="s">
        <v>172</v>
      </c>
      <c r="F155" s="163" t="s">
        <v>173</v>
      </c>
      <c r="G155" s="164" t="s">
        <v>127</v>
      </c>
      <c r="H155" s="165" t="n">
        <v>53.1</v>
      </c>
      <c r="I155" s="166"/>
      <c r="J155" s="167" t="n">
        <f aca="false">ROUND(I155*H155,2)</f>
        <v>0</v>
      </c>
      <c r="K155" s="163" t="s">
        <v>128</v>
      </c>
      <c r="L155" s="23"/>
      <c r="M155" s="168"/>
      <c r="N155" s="169" t="s">
        <v>40</v>
      </c>
      <c r="O155" s="60"/>
      <c r="P155" s="170" t="n">
        <f aca="false">O155*H155</f>
        <v>0</v>
      </c>
      <c r="Q155" s="170" t="n">
        <v>4E-005</v>
      </c>
      <c r="R155" s="170" t="n">
        <f aca="false">Q155*H155</f>
        <v>0.002124</v>
      </c>
      <c r="S155" s="170" t="n">
        <v>0</v>
      </c>
      <c r="T155" s="171" t="n">
        <f aca="false">S155*H155</f>
        <v>0</v>
      </c>
      <c r="U155" s="22"/>
      <c r="V155" s="22"/>
      <c r="W155" s="22"/>
      <c r="X155" s="22"/>
      <c r="Y155" s="22"/>
      <c r="Z155" s="22"/>
      <c r="AA155" s="22"/>
      <c r="AB155" s="22"/>
      <c r="AC155" s="22"/>
      <c r="AD155" s="22"/>
      <c r="AE155" s="22"/>
      <c r="AR155" s="172" t="s">
        <v>129</v>
      </c>
      <c r="AT155" s="172" t="s">
        <v>124</v>
      </c>
      <c r="AU155" s="172" t="s">
        <v>130</v>
      </c>
      <c r="AY155" s="3" t="s">
        <v>121</v>
      </c>
      <c r="BE155" s="173" t="n">
        <f aca="false">IF(N155="základní",J155,0)</f>
        <v>0</v>
      </c>
      <c r="BF155" s="173" t="n">
        <f aca="false">IF(N155="snížená",J155,0)</f>
        <v>0</v>
      </c>
      <c r="BG155" s="173" t="n">
        <f aca="false">IF(N155="zákl. přenesená",J155,0)</f>
        <v>0</v>
      </c>
      <c r="BH155" s="173" t="n">
        <f aca="false">IF(N155="sníž. přenesená",J155,0)</f>
        <v>0</v>
      </c>
      <c r="BI155" s="173" t="n">
        <f aca="false">IF(N155="nulová",J155,0)</f>
        <v>0</v>
      </c>
      <c r="BJ155" s="3" t="s">
        <v>130</v>
      </c>
      <c r="BK155" s="173" t="n">
        <f aca="false">ROUND(I155*H155,2)</f>
        <v>0</v>
      </c>
      <c r="BL155" s="3" t="s">
        <v>129</v>
      </c>
      <c r="BM155" s="172" t="s">
        <v>174</v>
      </c>
    </row>
    <row r="156" s="27" customFormat="true" ht="16.5" hidden="false" customHeight="true" outlineLevel="0" collapsed="false">
      <c r="A156" s="22"/>
      <c r="B156" s="160"/>
      <c r="C156" s="161" t="s">
        <v>175</v>
      </c>
      <c r="D156" s="161" t="s">
        <v>124</v>
      </c>
      <c r="E156" s="162" t="s">
        <v>176</v>
      </c>
      <c r="F156" s="163" t="s">
        <v>177</v>
      </c>
      <c r="G156" s="164" t="s">
        <v>168</v>
      </c>
      <c r="H156" s="165" t="n">
        <v>1</v>
      </c>
      <c r="I156" s="166"/>
      <c r="J156" s="167" t="n">
        <f aca="false">ROUND(I156*H156,2)</f>
        <v>0</v>
      </c>
      <c r="K156" s="163"/>
      <c r="L156" s="23"/>
      <c r="M156" s="168"/>
      <c r="N156" s="169" t="s">
        <v>40</v>
      </c>
      <c r="O156" s="60"/>
      <c r="P156" s="170" t="n">
        <f aca="false">O156*H156</f>
        <v>0</v>
      </c>
      <c r="Q156" s="170" t="n">
        <v>0</v>
      </c>
      <c r="R156" s="170" t="n">
        <f aca="false">Q156*H156</f>
        <v>0</v>
      </c>
      <c r="S156" s="170" t="n">
        <v>0.0515</v>
      </c>
      <c r="T156" s="171" t="n">
        <f aca="false">S156*H156</f>
        <v>0.0515</v>
      </c>
      <c r="U156" s="22"/>
      <c r="V156" s="22"/>
      <c r="W156" s="22"/>
      <c r="X156" s="22"/>
      <c r="Y156" s="22"/>
      <c r="Z156" s="22"/>
      <c r="AA156" s="22"/>
      <c r="AB156" s="22"/>
      <c r="AC156" s="22"/>
      <c r="AD156" s="22"/>
      <c r="AE156" s="22"/>
      <c r="AR156" s="172" t="s">
        <v>129</v>
      </c>
      <c r="AT156" s="172" t="s">
        <v>124</v>
      </c>
      <c r="AU156" s="172" t="s">
        <v>130</v>
      </c>
      <c r="AY156" s="3" t="s">
        <v>121</v>
      </c>
      <c r="BE156" s="173" t="n">
        <f aca="false">IF(N156="základní",J156,0)</f>
        <v>0</v>
      </c>
      <c r="BF156" s="173" t="n">
        <f aca="false">IF(N156="snížená",J156,0)</f>
        <v>0</v>
      </c>
      <c r="BG156" s="173" t="n">
        <f aca="false">IF(N156="zákl. přenesená",J156,0)</f>
        <v>0</v>
      </c>
      <c r="BH156" s="173" t="n">
        <f aca="false">IF(N156="sníž. přenesená",J156,0)</f>
        <v>0</v>
      </c>
      <c r="BI156" s="173" t="n">
        <f aca="false">IF(N156="nulová",J156,0)</f>
        <v>0</v>
      </c>
      <c r="BJ156" s="3" t="s">
        <v>130</v>
      </c>
      <c r="BK156" s="173" t="n">
        <f aca="false">ROUND(I156*H156,2)</f>
        <v>0</v>
      </c>
      <c r="BL156" s="3" t="s">
        <v>129</v>
      </c>
      <c r="BM156" s="172" t="s">
        <v>178</v>
      </c>
    </row>
    <row r="157" s="27" customFormat="true" ht="21.75" hidden="false" customHeight="true" outlineLevel="0" collapsed="false">
      <c r="A157" s="22"/>
      <c r="B157" s="160"/>
      <c r="C157" s="161" t="s">
        <v>179</v>
      </c>
      <c r="D157" s="161" t="s">
        <v>124</v>
      </c>
      <c r="E157" s="162" t="s">
        <v>180</v>
      </c>
      <c r="F157" s="163" t="s">
        <v>181</v>
      </c>
      <c r="G157" s="164" t="s">
        <v>182</v>
      </c>
      <c r="H157" s="165" t="n">
        <v>5</v>
      </c>
      <c r="I157" s="166"/>
      <c r="J157" s="167" t="n">
        <f aca="false">ROUND(I157*H157,2)</f>
        <v>0</v>
      </c>
      <c r="K157" s="163"/>
      <c r="L157" s="23"/>
      <c r="M157" s="168"/>
      <c r="N157" s="169" t="s">
        <v>40</v>
      </c>
      <c r="O157" s="60"/>
      <c r="P157" s="170" t="n">
        <f aca="false">O157*H157</f>
        <v>0</v>
      </c>
      <c r="Q157" s="170" t="n">
        <v>0</v>
      </c>
      <c r="R157" s="170" t="n">
        <f aca="false">Q157*H157</f>
        <v>0</v>
      </c>
      <c r="S157" s="170" t="n">
        <v>0</v>
      </c>
      <c r="T157" s="171" t="n">
        <f aca="false">S157*H157</f>
        <v>0</v>
      </c>
      <c r="U157" s="22"/>
      <c r="V157" s="22"/>
      <c r="W157" s="22"/>
      <c r="X157" s="22"/>
      <c r="Y157" s="22"/>
      <c r="Z157" s="22"/>
      <c r="AA157" s="22"/>
      <c r="AB157" s="22"/>
      <c r="AC157" s="22"/>
      <c r="AD157" s="22"/>
      <c r="AE157" s="22"/>
      <c r="AR157" s="172" t="s">
        <v>129</v>
      </c>
      <c r="AT157" s="172" t="s">
        <v>124</v>
      </c>
      <c r="AU157" s="172" t="s">
        <v>130</v>
      </c>
      <c r="AY157" s="3" t="s">
        <v>121</v>
      </c>
      <c r="BE157" s="173" t="n">
        <f aca="false">IF(N157="základní",J157,0)</f>
        <v>0</v>
      </c>
      <c r="BF157" s="173" t="n">
        <f aca="false">IF(N157="snížená",J157,0)</f>
        <v>0</v>
      </c>
      <c r="BG157" s="173" t="n">
        <f aca="false">IF(N157="zákl. přenesená",J157,0)</f>
        <v>0</v>
      </c>
      <c r="BH157" s="173" t="n">
        <f aca="false">IF(N157="sníž. přenesená",J157,0)</f>
        <v>0</v>
      </c>
      <c r="BI157" s="173" t="n">
        <f aca="false">IF(N157="nulová",J157,0)</f>
        <v>0</v>
      </c>
      <c r="BJ157" s="3" t="s">
        <v>130</v>
      </c>
      <c r="BK157" s="173" t="n">
        <f aca="false">ROUND(I157*H157,2)</f>
        <v>0</v>
      </c>
      <c r="BL157" s="3" t="s">
        <v>129</v>
      </c>
      <c r="BM157" s="172" t="s">
        <v>183</v>
      </c>
    </row>
    <row r="158" s="27" customFormat="true" ht="16.5" hidden="false" customHeight="true" outlineLevel="0" collapsed="false">
      <c r="A158" s="22"/>
      <c r="B158" s="160"/>
      <c r="C158" s="161" t="s">
        <v>184</v>
      </c>
      <c r="D158" s="161" t="s">
        <v>124</v>
      </c>
      <c r="E158" s="162" t="s">
        <v>185</v>
      </c>
      <c r="F158" s="163" t="s">
        <v>186</v>
      </c>
      <c r="G158" s="164" t="s">
        <v>168</v>
      </c>
      <c r="H158" s="165" t="n">
        <v>1</v>
      </c>
      <c r="I158" s="166"/>
      <c r="J158" s="167" t="n">
        <f aca="false">ROUND(I158*H158,2)</f>
        <v>0</v>
      </c>
      <c r="K158" s="163"/>
      <c r="L158" s="23"/>
      <c r="M158" s="168"/>
      <c r="N158" s="169" t="s">
        <v>40</v>
      </c>
      <c r="O158" s="60"/>
      <c r="P158" s="170" t="n">
        <f aca="false">O158*H158</f>
        <v>0</v>
      </c>
      <c r="Q158" s="170" t="n">
        <v>0</v>
      </c>
      <c r="R158" s="170" t="n">
        <f aca="false">Q158*H158</f>
        <v>0</v>
      </c>
      <c r="S158" s="170" t="n">
        <v>0</v>
      </c>
      <c r="T158" s="171" t="n">
        <f aca="false">S158*H158</f>
        <v>0</v>
      </c>
      <c r="U158" s="22"/>
      <c r="V158" s="22"/>
      <c r="W158" s="22"/>
      <c r="X158" s="22"/>
      <c r="Y158" s="22"/>
      <c r="Z158" s="22"/>
      <c r="AA158" s="22"/>
      <c r="AB158" s="22"/>
      <c r="AC158" s="22"/>
      <c r="AD158" s="22"/>
      <c r="AE158" s="22"/>
      <c r="AR158" s="172" t="s">
        <v>129</v>
      </c>
      <c r="AT158" s="172" t="s">
        <v>124</v>
      </c>
      <c r="AU158" s="172" t="s">
        <v>130</v>
      </c>
      <c r="AY158" s="3" t="s">
        <v>121</v>
      </c>
      <c r="BE158" s="173" t="n">
        <f aca="false">IF(N158="základní",J158,0)</f>
        <v>0</v>
      </c>
      <c r="BF158" s="173" t="n">
        <f aca="false">IF(N158="snížená",J158,0)</f>
        <v>0</v>
      </c>
      <c r="BG158" s="173" t="n">
        <f aca="false">IF(N158="zákl. přenesená",J158,0)</f>
        <v>0</v>
      </c>
      <c r="BH158" s="173" t="n">
        <f aca="false">IF(N158="sníž. přenesená",J158,0)</f>
        <v>0</v>
      </c>
      <c r="BI158" s="173" t="n">
        <f aca="false">IF(N158="nulová",J158,0)</f>
        <v>0</v>
      </c>
      <c r="BJ158" s="3" t="s">
        <v>130</v>
      </c>
      <c r="BK158" s="173" t="n">
        <f aca="false">ROUND(I158*H158,2)</f>
        <v>0</v>
      </c>
      <c r="BL158" s="3" t="s">
        <v>129</v>
      </c>
      <c r="BM158" s="172" t="s">
        <v>187</v>
      </c>
    </row>
    <row r="159" s="27" customFormat="true" ht="16.5" hidden="false" customHeight="true" outlineLevel="0" collapsed="false">
      <c r="A159" s="22"/>
      <c r="B159" s="160"/>
      <c r="C159" s="161" t="s">
        <v>188</v>
      </c>
      <c r="D159" s="161" t="s">
        <v>124</v>
      </c>
      <c r="E159" s="162" t="s">
        <v>189</v>
      </c>
      <c r="F159" s="163" t="s">
        <v>190</v>
      </c>
      <c r="G159" s="164" t="s">
        <v>191</v>
      </c>
      <c r="H159" s="165" t="n">
        <v>2</v>
      </c>
      <c r="I159" s="166"/>
      <c r="J159" s="167" t="n">
        <f aca="false">ROUND(I159*H159,2)</f>
        <v>0</v>
      </c>
      <c r="K159" s="163"/>
      <c r="L159" s="23"/>
      <c r="M159" s="168"/>
      <c r="N159" s="169" t="s">
        <v>40</v>
      </c>
      <c r="O159" s="60"/>
      <c r="P159" s="170" t="n">
        <f aca="false">O159*H159</f>
        <v>0</v>
      </c>
      <c r="Q159" s="170" t="n">
        <v>0</v>
      </c>
      <c r="R159" s="170" t="n">
        <f aca="false">Q159*H159</f>
        <v>0</v>
      </c>
      <c r="S159" s="170" t="n">
        <v>0.025</v>
      </c>
      <c r="T159" s="171" t="n">
        <f aca="false">S159*H159</f>
        <v>0.05</v>
      </c>
      <c r="U159" s="22"/>
      <c r="V159" s="22"/>
      <c r="W159" s="22"/>
      <c r="X159" s="22"/>
      <c r="Y159" s="22"/>
      <c r="Z159" s="22"/>
      <c r="AA159" s="22"/>
      <c r="AB159" s="22"/>
      <c r="AC159" s="22"/>
      <c r="AD159" s="22"/>
      <c r="AE159" s="22"/>
      <c r="AR159" s="172" t="s">
        <v>129</v>
      </c>
      <c r="AT159" s="172" t="s">
        <v>124</v>
      </c>
      <c r="AU159" s="172" t="s">
        <v>130</v>
      </c>
      <c r="AY159" s="3" t="s">
        <v>121</v>
      </c>
      <c r="BE159" s="173" t="n">
        <f aca="false">IF(N159="základní",J159,0)</f>
        <v>0</v>
      </c>
      <c r="BF159" s="173" t="n">
        <f aca="false">IF(N159="snížená",J159,0)</f>
        <v>0</v>
      </c>
      <c r="BG159" s="173" t="n">
        <f aca="false">IF(N159="zákl. přenesená",J159,0)</f>
        <v>0</v>
      </c>
      <c r="BH159" s="173" t="n">
        <f aca="false">IF(N159="sníž. přenesená",J159,0)</f>
        <v>0</v>
      </c>
      <c r="BI159" s="173" t="n">
        <f aca="false">IF(N159="nulová",J159,0)</f>
        <v>0</v>
      </c>
      <c r="BJ159" s="3" t="s">
        <v>130</v>
      </c>
      <c r="BK159" s="173" t="n">
        <f aca="false">ROUND(I159*H159,2)</f>
        <v>0</v>
      </c>
      <c r="BL159" s="3" t="s">
        <v>129</v>
      </c>
      <c r="BM159" s="172" t="s">
        <v>192</v>
      </c>
    </row>
    <row r="160" s="27" customFormat="true" ht="16.5" hidden="false" customHeight="true" outlineLevel="0" collapsed="false">
      <c r="A160" s="22"/>
      <c r="B160" s="160"/>
      <c r="C160" s="161" t="s">
        <v>193</v>
      </c>
      <c r="D160" s="161" t="s">
        <v>124</v>
      </c>
      <c r="E160" s="162" t="s">
        <v>194</v>
      </c>
      <c r="F160" s="163" t="s">
        <v>195</v>
      </c>
      <c r="G160" s="164" t="s">
        <v>191</v>
      </c>
      <c r="H160" s="165" t="n">
        <v>1</v>
      </c>
      <c r="I160" s="166"/>
      <c r="J160" s="167" t="n">
        <f aca="false">ROUND(I160*H160,2)</f>
        <v>0</v>
      </c>
      <c r="K160" s="163"/>
      <c r="L160" s="23"/>
      <c r="M160" s="168"/>
      <c r="N160" s="169" t="s">
        <v>40</v>
      </c>
      <c r="O160" s="60"/>
      <c r="P160" s="170" t="n">
        <f aca="false">O160*H160</f>
        <v>0</v>
      </c>
      <c r="Q160" s="170" t="n">
        <v>0</v>
      </c>
      <c r="R160" s="170" t="n">
        <f aca="false">Q160*H160</f>
        <v>0</v>
      </c>
      <c r="S160" s="170" t="n">
        <v>0.025</v>
      </c>
      <c r="T160" s="171" t="n">
        <f aca="false">S160*H160</f>
        <v>0.025</v>
      </c>
      <c r="U160" s="22"/>
      <c r="V160" s="22"/>
      <c r="W160" s="22"/>
      <c r="X160" s="22"/>
      <c r="Y160" s="22"/>
      <c r="Z160" s="22"/>
      <c r="AA160" s="22"/>
      <c r="AB160" s="22"/>
      <c r="AC160" s="22"/>
      <c r="AD160" s="22"/>
      <c r="AE160" s="22"/>
      <c r="AR160" s="172" t="s">
        <v>129</v>
      </c>
      <c r="AT160" s="172" t="s">
        <v>124</v>
      </c>
      <c r="AU160" s="172" t="s">
        <v>130</v>
      </c>
      <c r="AY160" s="3" t="s">
        <v>121</v>
      </c>
      <c r="BE160" s="173" t="n">
        <f aca="false">IF(N160="základní",J160,0)</f>
        <v>0</v>
      </c>
      <c r="BF160" s="173" t="n">
        <f aca="false">IF(N160="snížená",J160,0)</f>
        <v>0</v>
      </c>
      <c r="BG160" s="173" t="n">
        <f aca="false">IF(N160="zákl. přenesená",J160,0)</f>
        <v>0</v>
      </c>
      <c r="BH160" s="173" t="n">
        <f aca="false">IF(N160="sníž. přenesená",J160,0)</f>
        <v>0</v>
      </c>
      <c r="BI160" s="173" t="n">
        <f aca="false">IF(N160="nulová",J160,0)</f>
        <v>0</v>
      </c>
      <c r="BJ160" s="3" t="s">
        <v>130</v>
      </c>
      <c r="BK160" s="173" t="n">
        <f aca="false">ROUND(I160*H160,2)</f>
        <v>0</v>
      </c>
      <c r="BL160" s="3" t="s">
        <v>129</v>
      </c>
      <c r="BM160" s="172" t="s">
        <v>196</v>
      </c>
    </row>
    <row r="161" s="27" customFormat="true" ht="16.5" hidden="false" customHeight="true" outlineLevel="0" collapsed="false">
      <c r="A161" s="22"/>
      <c r="B161" s="160"/>
      <c r="C161" s="161" t="s">
        <v>7</v>
      </c>
      <c r="D161" s="161" t="s">
        <v>124</v>
      </c>
      <c r="E161" s="162" t="s">
        <v>197</v>
      </c>
      <c r="F161" s="163" t="s">
        <v>198</v>
      </c>
      <c r="G161" s="164" t="s">
        <v>182</v>
      </c>
      <c r="H161" s="165" t="n">
        <v>3</v>
      </c>
      <c r="I161" s="166"/>
      <c r="J161" s="167" t="n">
        <f aca="false">ROUND(I161*H161,2)</f>
        <v>0</v>
      </c>
      <c r="K161" s="163"/>
      <c r="L161" s="23"/>
      <c r="M161" s="168"/>
      <c r="N161" s="169" t="s">
        <v>40</v>
      </c>
      <c r="O161" s="60"/>
      <c r="P161" s="170" t="n">
        <f aca="false">O161*H161</f>
        <v>0</v>
      </c>
      <c r="Q161" s="170" t="n">
        <v>0</v>
      </c>
      <c r="R161" s="170" t="n">
        <f aca="false">Q161*H161</f>
        <v>0</v>
      </c>
      <c r="S161" s="170" t="n">
        <v>0.025</v>
      </c>
      <c r="T161" s="171" t="n">
        <f aca="false">S161*H161</f>
        <v>0.075</v>
      </c>
      <c r="U161" s="22"/>
      <c r="V161" s="22"/>
      <c r="W161" s="22"/>
      <c r="X161" s="22"/>
      <c r="Y161" s="22"/>
      <c r="Z161" s="22"/>
      <c r="AA161" s="22"/>
      <c r="AB161" s="22"/>
      <c r="AC161" s="22"/>
      <c r="AD161" s="22"/>
      <c r="AE161" s="22"/>
      <c r="AR161" s="172" t="s">
        <v>129</v>
      </c>
      <c r="AT161" s="172" t="s">
        <v>124</v>
      </c>
      <c r="AU161" s="172" t="s">
        <v>130</v>
      </c>
      <c r="AY161" s="3" t="s">
        <v>121</v>
      </c>
      <c r="BE161" s="173" t="n">
        <f aca="false">IF(N161="základní",J161,0)</f>
        <v>0</v>
      </c>
      <c r="BF161" s="173" t="n">
        <f aca="false">IF(N161="snížená",J161,0)</f>
        <v>0</v>
      </c>
      <c r="BG161" s="173" t="n">
        <f aca="false">IF(N161="zákl. přenesená",J161,0)</f>
        <v>0</v>
      </c>
      <c r="BH161" s="173" t="n">
        <f aca="false">IF(N161="sníž. přenesená",J161,0)</f>
        <v>0</v>
      </c>
      <c r="BI161" s="173" t="n">
        <f aca="false">IF(N161="nulová",J161,0)</f>
        <v>0</v>
      </c>
      <c r="BJ161" s="3" t="s">
        <v>130</v>
      </c>
      <c r="BK161" s="173" t="n">
        <f aca="false">ROUND(I161*H161,2)</f>
        <v>0</v>
      </c>
      <c r="BL161" s="3" t="s">
        <v>129</v>
      </c>
      <c r="BM161" s="172" t="s">
        <v>199</v>
      </c>
    </row>
    <row r="162" s="27" customFormat="true" ht="16.5" hidden="false" customHeight="true" outlineLevel="0" collapsed="false">
      <c r="A162" s="22"/>
      <c r="B162" s="160"/>
      <c r="C162" s="161" t="s">
        <v>200</v>
      </c>
      <c r="D162" s="161" t="s">
        <v>124</v>
      </c>
      <c r="E162" s="162" t="s">
        <v>201</v>
      </c>
      <c r="F162" s="163" t="s">
        <v>202</v>
      </c>
      <c r="G162" s="164" t="s">
        <v>168</v>
      </c>
      <c r="H162" s="165" t="n">
        <v>1</v>
      </c>
      <c r="I162" s="166"/>
      <c r="J162" s="167" t="n">
        <f aca="false">ROUND(I162*H162,2)</f>
        <v>0</v>
      </c>
      <c r="K162" s="163"/>
      <c r="L162" s="23"/>
      <c r="M162" s="168"/>
      <c r="N162" s="169" t="s">
        <v>40</v>
      </c>
      <c r="O162" s="60"/>
      <c r="P162" s="170" t="n">
        <f aca="false">O162*H162</f>
        <v>0</v>
      </c>
      <c r="Q162" s="170" t="n">
        <v>0</v>
      </c>
      <c r="R162" s="170" t="n">
        <f aca="false">Q162*H162</f>
        <v>0</v>
      </c>
      <c r="S162" s="170" t="n">
        <v>0.025</v>
      </c>
      <c r="T162" s="171" t="n">
        <f aca="false">S162*H162</f>
        <v>0.025</v>
      </c>
      <c r="U162" s="22"/>
      <c r="V162" s="22"/>
      <c r="W162" s="22"/>
      <c r="X162" s="22"/>
      <c r="Y162" s="22"/>
      <c r="Z162" s="22"/>
      <c r="AA162" s="22"/>
      <c r="AB162" s="22"/>
      <c r="AC162" s="22"/>
      <c r="AD162" s="22"/>
      <c r="AE162" s="22"/>
      <c r="AR162" s="172" t="s">
        <v>129</v>
      </c>
      <c r="AT162" s="172" t="s">
        <v>124</v>
      </c>
      <c r="AU162" s="172" t="s">
        <v>130</v>
      </c>
      <c r="AY162" s="3" t="s">
        <v>121</v>
      </c>
      <c r="BE162" s="173" t="n">
        <f aca="false">IF(N162="základní",J162,0)</f>
        <v>0</v>
      </c>
      <c r="BF162" s="173" t="n">
        <f aca="false">IF(N162="snížená",J162,0)</f>
        <v>0</v>
      </c>
      <c r="BG162" s="173" t="n">
        <f aca="false">IF(N162="zákl. přenesená",J162,0)</f>
        <v>0</v>
      </c>
      <c r="BH162" s="173" t="n">
        <f aca="false">IF(N162="sníž. přenesená",J162,0)</f>
        <v>0</v>
      </c>
      <c r="BI162" s="173" t="n">
        <f aca="false">IF(N162="nulová",J162,0)</f>
        <v>0</v>
      </c>
      <c r="BJ162" s="3" t="s">
        <v>130</v>
      </c>
      <c r="BK162" s="173" t="n">
        <f aca="false">ROUND(I162*H162,2)</f>
        <v>0</v>
      </c>
      <c r="BL162" s="3" t="s">
        <v>129</v>
      </c>
      <c r="BM162" s="172" t="s">
        <v>203</v>
      </c>
    </row>
    <row r="163" s="27" customFormat="true" ht="37.8" hidden="false" customHeight="true" outlineLevel="0" collapsed="false">
      <c r="A163" s="22"/>
      <c r="B163" s="160"/>
      <c r="C163" s="161" t="s">
        <v>204</v>
      </c>
      <c r="D163" s="161" t="s">
        <v>124</v>
      </c>
      <c r="E163" s="162" t="s">
        <v>205</v>
      </c>
      <c r="F163" s="163" t="s">
        <v>206</v>
      </c>
      <c r="G163" s="164" t="s">
        <v>127</v>
      </c>
      <c r="H163" s="165" t="n">
        <v>53.1</v>
      </c>
      <c r="I163" s="166"/>
      <c r="J163" s="167" t="n">
        <f aca="false">ROUND(I163*H163,2)</f>
        <v>0</v>
      </c>
      <c r="K163" s="163" t="s">
        <v>128</v>
      </c>
      <c r="L163" s="23"/>
      <c r="M163" s="168"/>
      <c r="N163" s="169" t="s">
        <v>40</v>
      </c>
      <c r="O163" s="60"/>
      <c r="P163" s="170" t="n">
        <f aca="false">O163*H163</f>
        <v>0</v>
      </c>
      <c r="Q163" s="170" t="n">
        <v>0</v>
      </c>
      <c r="R163" s="170" t="n">
        <f aca="false">Q163*H163</f>
        <v>0</v>
      </c>
      <c r="S163" s="170" t="n">
        <v>0.004</v>
      </c>
      <c r="T163" s="171" t="n">
        <f aca="false">S163*H163</f>
        <v>0.2124</v>
      </c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R163" s="172" t="s">
        <v>129</v>
      </c>
      <c r="AT163" s="172" t="s">
        <v>124</v>
      </c>
      <c r="AU163" s="172" t="s">
        <v>130</v>
      </c>
      <c r="AY163" s="3" t="s">
        <v>121</v>
      </c>
      <c r="BE163" s="173" t="n">
        <f aca="false">IF(N163="základní",J163,0)</f>
        <v>0</v>
      </c>
      <c r="BF163" s="173" t="n">
        <f aca="false">IF(N163="snížená",J163,0)</f>
        <v>0</v>
      </c>
      <c r="BG163" s="173" t="n">
        <f aca="false">IF(N163="zákl. přenesená",J163,0)</f>
        <v>0</v>
      </c>
      <c r="BH163" s="173" t="n">
        <f aca="false">IF(N163="sníž. přenesená",J163,0)</f>
        <v>0</v>
      </c>
      <c r="BI163" s="173" t="n">
        <f aca="false">IF(N163="nulová",J163,0)</f>
        <v>0</v>
      </c>
      <c r="BJ163" s="3" t="s">
        <v>130</v>
      </c>
      <c r="BK163" s="173" t="n">
        <f aca="false">ROUND(I163*H163,2)</f>
        <v>0</v>
      </c>
      <c r="BL163" s="3" t="s">
        <v>129</v>
      </c>
      <c r="BM163" s="172" t="s">
        <v>207</v>
      </c>
    </row>
    <row r="164" s="27" customFormat="true" ht="37.8" hidden="false" customHeight="true" outlineLevel="0" collapsed="false">
      <c r="A164" s="22"/>
      <c r="B164" s="160"/>
      <c r="C164" s="161" t="s">
        <v>208</v>
      </c>
      <c r="D164" s="161" t="s">
        <v>124</v>
      </c>
      <c r="E164" s="162" t="s">
        <v>209</v>
      </c>
      <c r="F164" s="163" t="s">
        <v>210</v>
      </c>
      <c r="G164" s="164" t="s">
        <v>127</v>
      </c>
      <c r="H164" s="165" t="n">
        <v>89.489</v>
      </c>
      <c r="I164" s="166"/>
      <c r="J164" s="167" t="n">
        <f aca="false">ROUND(I164*H164,2)</f>
        <v>0</v>
      </c>
      <c r="K164" s="163" t="s">
        <v>128</v>
      </c>
      <c r="L164" s="23"/>
      <c r="M164" s="168"/>
      <c r="N164" s="169" t="s">
        <v>40</v>
      </c>
      <c r="O164" s="60"/>
      <c r="P164" s="170" t="n">
        <f aca="false">O164*H164</f>
        <v>0</v>
      </c>
      <c r="Q164" s="170" t="n">
        <v>0</v>
      </c>
      <c r="R164" s="170" t="n">
        <f aca="false">Q164*H164</f>
        <v>0</v>
      </c>
      <c r="S164" s="170" t="n">
        <v>0.0081</v>
      </c>
      <c r="T164" s="171" t="n">
        <f aca="false">S164*H164</f>
        <v>0.7248609</v>
      </c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R164" s="172" t="s">
        <v>129</v>
      </c>
      <c r="AT164" s="172" t="s">
        <v>124</v>
      </c>
      <c r="AU164" s="172" t="s">
        <v>130</v>
      </c>
      <c r="AY164" s="3" t="s">
        <v>121</v>
      </c>
      <c r="BE164" s="173" t="n">
        <f aca="false">IF(N164="základní",J164,0)</f>
        <v>0</v>
      </c>
      <c r="BF164" s="173" t="n">
        <f aca="false">IF(N164="snížená",J164,0)</f>
        <v>0</v>
      </c>
      <c r="BG164" s="173" t="n">
        <f aca="false">IF(N164="zákl. přenesená",J164,0)</f>
        <v>0</v>
      </c>
      <c r="BH164" s="173" t="n">
        <f aca="false">IF(N164="sníž. přenesená",J164,0)</f>
        <v>0</v>
      </c>
      <c r="BI164" s="173" t="n">
        <f aca="false">IF(N164="nulová",J164,0)</f>
        <v>0</v>
      </c>
      <c r="BJ164" s="3" t="s">
        <v>130</v>
      </c>
      <c r="BK164" s="173" t="n">
        <f aca="false">ROUND(I164*H164,2)</f>
        <v>0</v>
      </c>
      <c r="BL164" s="3" t="s">
        <v>129</v>
      </c>
      <c r="BM164" s="172" t="s">
        <v>211</v>
      </c>
    </row>
    <row r="165" s="27" customFormat="true" ht="37.8" hidden="false" customHeight="true" outlineLevel="0" collapsed="false">
      <c r="A165" s="22"/>
      <c r="B165" s="160"/>
      <c r="C165" s="161" t="s">
        <v>212</v>
      </c>
      <c r="D165" s="161" t="s">
        <v>124</v>
      </c>
      <c r="E165" s="162" t="s">
        <v>213</v>
      </c>
      <c r="F165" s="163" t="s">
        <v>214</v>
      </c>
      <c r="G165" s="164" t="s">
        <v>127</v>
      </c>
      <c r="H165" s="165" t="n">
        <v>9.71</v>
      </c>
      <c r="I165" s="166"/>
      <c r="J165" s="167" t="n">
        <f aca="false">ROUND(I165*H165,2)</f>
        <v>0</v>
      </c>
      <c r="K165" s="163" t="s">
        <v>128</v>
      </c>
      <c r="L165" s="23"/>
      <c r="M165" s="168"/>
      <c r="N165" s="169" t="s">
        <v>40</v>
      </c>
      <c r="O165" s="60"/>
      <c r="P165" s="170" t="n">
        <f aca="false">O165*H165</f>
        <v>0</v>
      </c>
      <c r="Q165" s="170" t="n">
        <v>0</v>
      </c>
      <c r="R165" s="170" t="n">
        <f aca="false">Q165*H165</f>
        <v>0</v>
      </c>
      <c r="S165" s="170" t="n">
        <v>0.046</v>
      </c>
      <c r="T165" s="171" t="n">
        <f aca="false">S165*H165</f>
        <v>0.44666</v>
      </c>
      <c r="U165" s="22"/>
      <c r="V165" s="22"/>
      <c r="W165" s="22"/>
      <c r="X165" s="22"/>
      <c r="Y165" s="22"/>
      <c r="Z165" s="22"/>
      <c r="AA165" s="22"/>
      <c r="AB165" s="22"/>
      <c r="AC165" s="22"/>
      <c r="AD165" s="22"/>
      <c r="AE165" s="22"/>
      <c r="AR165" s="172" t="s">
        <v>129</v>
      </c>
      <c r="AT165" s="172" t="s">
        <v>124</v>
      </c>
      <c r="AU165" s="172" t="s">
        <v>130</v>
      </c>
      <c r="AY165" s="3" t="s">
        <v>121</v>
      </c>
      <c r="BE165" s="173" t="n">
        <f aca="false">IF(N165="základní",J165,0)</f>
        <v>0</v>
      </c>
      <c r="BF165" s="173" t="n">
        <f aca="false">IF(N165="snížená",J165,0)</f>
        <v>0</v>
      </c>
      <c r="BG165" s="173" t="n">
        <f aca="false">IF(N165="zákl. přenesená",J165,0)</f>
        <v>0</v>
      </c>
      <c r="BH165" s="173" t="n">
        <f aca="false">IF(N165="sníž. přenesená",J165,0)</f>
        <v>0</v>
      </c>
      <c r="BI165" s="173" t="n">
        <f aca="false">IF(N165="nulová",J165,0)</f>
        <v>0</v>
      </c>
      <c r="BJ165" s="3" t="s">
        <v>130</v>
      </c>
      <c r="BK165" s="173" t="n">
        <f aca="false">ROUND(I165*H165,2)</f>
        <v>0</v>
      </c>
      <c r="BL165" s="3" t="s">
        <v>129</v>
      </c>
      <c r="BM165" s="172" t="s">
        <v>215</v>
      </c>
    </row>
    <row r="166" s="174" customFormat="true" ht="12.8" hidden="false" customHeight="false" outlineLevel="0" collapsed="false">
      <c r="B166" s="175"/>
      <c r="D166" s="176" t="s">
        <v>132</v>
      </c>
      <c r="E166" s="177"/>
      <c r="F166" s="178" t="s">
        <v>216</v>
      </c>
      <c r="H166" s="179" t="n">
        <v>9.71</v>
      </c>
      <c r="I166" s="180"/>
      <c r="L166" s="175"/>
      <c r="M166" s="181"/>
      <c r="N166" s="182"/>
      <c r="O166" s="182"/>
      <c r="P166" s="182"/>
      <c r="Q166" s="182"/>
      <c r="R166" s="182"/>
      <c r="S166" s="182"/>
      <c r="T166" s="183"/>
      <c r="AT166" s="177" t="s">
        <v>132</v>
      </c>
      <c r="AU166" s="177" t="s">
        <v>130</v>
      </c>
      <c r="AV166" s="174" t="s">
        <v>130</v>
      </c>
      <c r="AW166" s="174" t="s">
        <v>31</v>
      </c>
      <c r="AX166" s="174" t="s">
        <v>79</v>
      </c>
      <c r="AY166" s="177" t="s">
        <v>121</v>
      </c>
    </row>
    <row r="167" s="27" customFormat="true" ht="24.15" hidden="false" customHeight="true" outlineLevel="0" collapsed="false">
      <c r="A167" s="22"/>
      <c r="B167" s="160"/>
      <c r="C167" s="161" t="s">
        <v>217</v>
      </c>
      <c r="D167" s="161" t="s">
        <v>124</v>
      </c>
      <c r="E167" s="162" t="s">
        <v>218</v>
      </c>
      <c r="F167" s="163" t="s">
        <v>219</v>
      </c>
      <c r="G167" s="164" t="s">
        <v>127</v>
      </c>
      <c r="H167" s="165" t="n">
        <v>9.71</v>
      </c>
      <c r="I167" s="166"/>
      <c r="J167" s="167" t="n">
        <f aca="false">ROUND(I167*H167,2)</f>
        <v>0</v>
      </c>
      <c r="K167" s="163" t="s">
        <v>128</v>
      </c>
      <c r="L167" s="23"/>
      <c r="M167" s="168"/>
      <c r="N167" s="169" t="s">
        <v>40</v>
      </c>
      <c r="O167" s="60"/>
      <c r="P167" s="170" t="n">
        <f aca="false">O167*H167</f>
        <v>0</v>
      </c>
      <c r="Q167" s="170" t="n">
        <v>0</v>
      </c>
      <c r="R167" s="170" t="n">
        <f aca="false">Q167*H167</f>
        <v>0</v>
      </c>
      <c r="S167" s="170" t="n">
        <v>0.068</v>
      </c>
      <c r="T167" s="171" t="n">
        <f aca="false">S167*H167</f>
        <v>0.66028</v>
      </c>
      <c r="U167" s="22"/>
      <c r="V167" s="22"/>
      <c r="W167" s="22"/>
      <c r="X167" s="22"/>
      <c r="Y167" s="22"/>
      <c r="Z167" s="22"/>
      <c r="AA167" s="22"/>
      <c r="AB167" s="22"/>
      <c r="AC167" s="22"/>
      <c r="AD167" s="22"/>
      <c r="AE167" s="22"/>
      <c r="AR167" s="172" t="s">
        <v>129</v>
      </c>
      <c r="AT167" s="172" t="s">
        <v>124</v>
      </c>
      <c r="AU167" s="172" t="s">
        <v>130</v>
      </c>
      <c r="AY167" s="3" t="s">
        <v>121</v>
      </c>
      <c r="BE167" s="173" t="n">
        <f aca="false">IF(N167="základní",J167,0)</f>
        <v>0</v>
      </c>
      <c r="BF167" s="173" t="n">
        <f aca="false">IF(N167="snížená",J167,0)</f>
        <v>0</v>
      </c>
      <c r="BG167" s="173" t="n">
        <f aca="false">IF(N167="zákl. přenesená",J167,0)</f>
        <v>0</v>
      </c>
      <c r="BH167" s="173" t="n">
        <f aca="false">IF(N167="sníž. přenesená",J167,0)</f>
        <v>0</v>
      </c>
      <c r="BI167" s="173" t="n">
        <f aca="false">IF(N167="nulová",J167,0)</f>
        <v>0</v>
      </c>
      <c r="BJ167" s="3" t="s">
        <v>130</v>
      </c>
      <c r="BK167" s="173" t="n">
        <f aca="false">ROUND(I167*H167,2)</f>
        <v>0</v>
      </c>
      <c r="BL167" s="3" t="s">
        <v>129</v>
      </c>
      <c r="BM167" s="172" t="s">
        <v>220</v>
      </c>
    </row>
    <row r="168" s="146" customFormat="true" ht="22.8" hidden="false" customHeight="true" outlineLevel="0" collapsed="false">
      <c r="B168" s="147"/>
      <c r="D168" s="148" t="s">
        <v>73</v>
      </c>
      <c r="E168" s="158" t="s">
        <v>221</v>
      </c>
      <c r="F168" s="158" t="s">
        <v>222</v>
      </c>
      <c r="I168" s="150"/>
      <c r="J168" s="159" t="n">
        <f aca="false">BK168</f>
        <v>0</v>
      </c>
      <c r="L168" s="147"/>
      <c r="M168" s="152"/>
      <c r="N168" s="153"/>
      <c r="O168" s="153"/>
      <c r="P168" s="154" t="n">
        <f aca="false">SUM(P169:P173)</f>
        <v>0</v>
      </c>
      <c r="Q168" s="153"/>
      <c r="R168" s="154" t="n">
        <f aca="false">SUM(R169:R173)</f>
        <v>0</v>
      </c>
      <c r="S168" s="153"/>
      <c r="T168" s="155" t="n">
        <f aca="false">SUM(T169:T173)</f>
        <v>0</v>
      </c>
      <c r="AR168" s="148" t="s">
        <v>79</v>
      </c>
      <c r="AT168" s="156" t="s">
        <v>73</v>
      </c>
      <c r="AU168" s="156" t="s">
        <v>79</v>
      </c>
      <c r="AY168" s="148" t="s">
        <v>121</v>
      </c>
      <c r="BK168" s="157" t="n">
        <f aca="false">SUM(BK169:BK173)</f>
        <v>0</v>
      </c>
    </row>
    <row r="169" s="27" customFormat="true" ht="24.15" hidden="false" customHeight="true" outlineLevel="0" collapsed="false">
      <c r="A169" s="22"/>
      <c r="B169" s="160"/>
      <c r="C169" s="161" t="s">
        <v>6</v>
      </c>
      <c r="D169" s="161" t="s">
        <v>124</v>
      </c>
      <c r="E169" s="162" t="s">
        <v>223</v>
      </c>
      <c r="F169" s="163" t="s">
        <v>224</v>
      </c>
      <c r="G169" s="164" t="s">
        <v>225</v>
      </c>
      <c r="H169" s="165" t="n">
        <v>2.752</v>
      </c>
      <c r="I169" s="166"/>
      <c r="J169" s="167" t="n">
        <f aca="false">ROUND(I169*H169,2)</f>
        <v>0</v>
      </c>
      <c r="K169" s="163" t="s">
        <v>128</v>
      </c>
      <c r="L169" s="23"/>
      <c r="M169" s="168"/>
      <c r="N169" s="169" t="s">
        <v>40</v>
      </c>
      <c r="O169" s="60"/>
      <c r="P169" s="170" t="n">
        <f aca="false">O169*H169</f>
        <v>0</v>
      </c>
      <c r="Q169" s="170" t="n">
        <v>0</v>
      </c>
      <c r="R169" s="170" t="n">
        <f aca="false">Q169*H169</f>
        <v>0</v>
      </c>
      <c r="S169" s="170" t="n">
        <v>0</v>
      </c>
      <c r="T169" s="171" t="n">
        <f aca="false">S169*H169</f>
        <v>0</v>
      </c>
      <c r="U169" s="22"/>
      <c r="V169" s="22"/>
      <c r="W169" s="22"/>
      <c r="X169" s="22"/>
      <c r="Y169" s="22"/>
      <c r="Z169" s="22"/>
      <c r="AA169" s="22"/>
      <c r="AB169" s="22"/>
      <c r="AC169" s="22"/>
      <c r="AD169" s="22"/>
      <c r="AE169" s="22"/>
      <c r="AR169" s="172" t="s">
        <v>129</v>
      </c>
      <c r="AT169" s="172" t="s">
        <v>124</v>
      </c>
      <c r="AU169" s="172" t="s">
        <v>130</v>
      </c>
      <c r="AY169" s="3" t="s">
        <v>121</v>
      </c>
      <c r="BE169" s="173" t="n">
        <f aca="false">IF(N169="základní",J169,0)</f>
        <v>0</v>
      </c>
      <c r="BF169" s="173" t="n">
        <f aca="false">IF(N169="snížená",J169,0)</f>
        <v>0</v>
      </c>
      <c r="BG169" s="173" t="n">
        <f aca="false">IF(N169="zákl. přenesená",J169,0)</f>
        <v>0</v>
      </c>
      <c r="BH169" s="173" t="n">
        <f aca="false">IF(N169="sníž. přenesená",J169,0)</f>
        <v>0</v>
      </c>
      <c r="BI169" s="173" t="n">
        <f aca="false">IF(N169="nulová",J169,0)</f>
        <v>0</v>
      </c>
      <c r="BJ169" s="3" t="s">
        <v>130</v>
      </c>
      <c r="BK169" s="173" t="n">
        <f aca="false">ROUND(I169*H169,2)</f>
        <v>0</v>
      </c>
      <c r="BL169" s="3" t="s">
        <v>129</v>
      </c>
      <c r="BM169" s="172" t="s">
        <v>226</v>
      </c>
    </row>
    <row r="170" s="27" customFormat="true" ht="24.15" hidden="false" customHeight="true" outlineLevel="0" collapsed="false">
      <c r="A170" s="22"/>
      <c r="B170" s="160"/>
      <c r="C170" s="161" t="s">
        <v>227</v>
      </c>
      <c r="D170" s="161" t="s">
        <v>124</v>
      </c>
      <c r="E170" s="162" t="s">
        <v>228</v>
      </c>
      <c r="F170" s="163" t="s">
        <v>229</v>
      </c>
      <c r="G170" s="164" t="s">
        <v>225</v>
      </c>
      <c r="H170" s="165" t="n">
        <v>2.752</v>
      </c>
      <c r="I170" s="166"/>
      <c r="J170" s="167" t="n">
        <f aca="false">ROUND(I170*H170,2)</f>
        <v>0</v>
      </c>
      <c r="K170" s="163" t="s">
        <v>128</v>
      </c>
      <c r="L170" s="23"/>
      <c r="M170" s="168"/>
      <c r="N170" s="169" t="s">
        <v>40</v>
      </c>
      <c r="O170" s="60"/>
      <c r="P170" s="170" t="n">
        <f aca="false">O170*H170</f>
        <v>0</v>
      </c>
      <c r="Q170" s="170" t="n">
        <v>0</v>
      </c>
      <c r="R170" s="170" t="n">
        <f aca="false">Q170*H170</f>
        <v>0</v>
      </c>
      <c r="S170" s="170" t="n">
        <v>0</v>
      </c>
      <c r="T170" s="171" t="n">
        <f aca="false">S170*H170</f>
        <v>0</v>
      </c>
      <c r="U170" s="22"/>
      <c r="V170" s="22"/>
      <c r="W170" s="22"/>
      <c r="X170" s="22"/>
      <c r="Y170" s="22"/>
      <c r="Z170" s="22"/>
      <c r="AA170" s="22"/>
      <c r="AB170" s="22"/>
      <c r="AC170" s="22"/>
      <c r="AD170" s="22"/>
      <c r="AE170" s="22"/>
      <c r="AR170" s="172" t="s">
        <v>129</v>
      </c>
      <c r="AT170" s="172" t="s">
        <v>124</v>
      </c>
      <c r="AU170" s="172" t="s">
        <v>130</v>
      </c>
      <c r="AY170" s="3" t="s">
        <v>121</v>
      </c>
      <c r="BE170" s="173" t="n">
        <f aca="false">IF(N170="základní",J170,0)</f>
        <v>0</v>
      </c>
      <c r="BF170" s="173" t="n">
        <f aca="false">IF(N170="snížená",J170,0)</f>
        <v>0</v>
      </c>
      <c r="BG170" s="173" t="n">
        <f aca="false">IF(N170="zákl. přenesená",J170,0)</f>
        <v>0</v>
      </c>
      <c r="BH170" s="173" t="n">
        <f aca="false">IF(N170="sníž. přenesená",J170,0)</f>
        <v>0</v>
      </c>
      <c r="BI170" s="173" t="n">
        <f aca="false">IF(N170="nulová",J170,0)</f>
        <v>0</v>
      </c>
      <c r="BJ170" s="3" t="s">
        <v>130</v>
      </c>
      <c r="BK170" s="173" t="n">
        <f aca="false">ROUND(I170*H170,2)</f>
        <v>0</v>
      </c>
      <c r="BL170" s="3" t="s">
        <v>129</v>
      </c>
      <c r="BM170" s="172" t="s">
        <v>230</v>
      </c>
    </row>
    <row r="171" s="27" customFormat="true" ht="24.15" hidden="false" customHeight="true" outlineLevel="0" collapsed="false">
      <c r="A171" s="22"/>
      <c r="B171" s="160"/>
      <c r="C171" s="161" t="s">
        <v>231</v>
      </c>
      <c r="D171" s="161" t="s">
        <v>124</v>
      </c>
      <c r="E171" s="162" t="s">
        <v>232</v>
      </c>
      <c r="F171" s="163" t="s">
        <v>233</v>
      </c>
      <c r="G171" s="164" t="s">
        <v>225</v>
      </c>
      <c r="H171" s="165" t="n">
        <v>66.048</v>
      </c>
      <c r="I171" s="166"/>
      <c r="J171" s="167" t="n">
        <f aca="false">ROUND(I171*H171,2)</f>
        <v>0</v>
      </c>
      <c r="K171" s="163" t="s">
        <v>128</v>
      </c>
      <c r="L171" s="23"/>
      <c r="M171" s="168"/>
      <c r="N171" s="169" t="s">
        <v>40</v>
      </c>
      <c r="O171" s="60"/>
      <c r="P171" s="170" t="n">
        <f aca="false">O171*H171</f>
        <v>0</v>
      </c>
      <c r="Q171" s="170" t="n">
        <v>0</v>
      </c>
      <c r="R171" s="170" t="n">
        <f aca="false">Q171*H171</f>
        <v>0</v>
      </c>
      <c r="S171" s="170" t="n">
        <v>0</v>
      </c>
      <c r="T171" s="171" t="n">
        <f aca="false">S171*H171</f>
        <v>0</v>
      </c>
      <c r="U171" s="22"/>
      <c r="V171" s="22"/>
      <c r="W171" s="22"/>
      <c r="X171" s="22"/>
      <c r="Y171" s="22"/>
      <c r="Z171" s="22"/>
      <c r="AA171" s="22"/>
      <c r="AB171" s="22"/>
      <c r="AC171" s="22"/>
      <c r="AD171" s="22"/>
      <c r="AE171" s="22"/>
      <c r="AR171" s="172" t="s">
        <v>129</v>
      </c>
      <c r="AT171" s="172" t="s">
        <v>124</v>
      </c>
      <c r="AU171" s="172" t="s">
        <v>130</v>
      </c>
      <c r="AY171" s="3" t="s">
        <v>121</v>
      </c>
      <c r="BE171" s="173" t="n">
        <f aca="false">IF(N171="základní",J171,0)</f>
        <v>0</v>
      </c>
      <c r="BF171" s="173" t="n">
        <f aca="false">IF(N171="snížená",J171,0)</f>
        <v>0</v>
      </c>
      <c r="BG171" s="173" t="n">
        <f aca="false">IF(N171="zákl. přenesená",J171,0)</f>
        <v>0</v>
      </c>
      <c r="BH171" s="173" t="n">
        <f aca="false">IF(N171="sníž. přenesená",J171,0)</f>
        <v>0</v>
      </c>
      <c r="BI171" s="173" t="n">
        <f aca="false">IF(N171="nulová",J171,0)</f>
        <v>0</v>
      </c>
      <c r="BJ171" s="3" t="s">
        <v>130</v>
      </c>
      <c r="BK171" s="173" t="n">
        <f aca="false">ROUND(I171*H171,2)</f>
        <v>0</v>
      </c>
      <c r="BL171" s="3" t="s">
        <v>129</v>
      </c>
      <c r="BM171" s="172" t="s">
        <v>234</v>
      </c>
    </row>
    <row r="172" s="174" customFormat="true" ht="12.8" hidden="false" customHeight="false" outlineLevel="0" collapsed="false">
      <c r="B172" s="175"/>
      <c r="D172" s="176" t="s">
        <v>132</v>
      </c>
      <c r="F172" s="178" t="s">
        <v>235</v>
      </c>
      <c r="H172" s="179" t="n">
        <v>66.048</v>
      </c>
      <c r="I172" s="180"/>
      <c r="L172" s="175"/>
      <c r="M172" s="181"/>
      <c r="N172" s="182"/>
      <c r="O172" s="182"/>
      <c r="P172" s="182"/>
      <c r="Q172" s="182"/>
      <c r="R172" s="182"/>
      <c r="S172" s="182"/>
      <c r="T172" s="183"/>
      <c r="AT172" s="177" t="s">
        <v>132</v>
      </c>
      <c r="AU172" s="177" t="s">
        <v>130</v>
      </c>
      <c r="AV172" s="174" t="s">
        <v>130</v>
      </c>
      <c r="AW172" s="174" t="s">
        <v>2</v>
      </c>
      <c r="AX172" s="174" t="s">
        <v>79</v>
      </c>
      <c r="AY172" s="177" t="s">
        <v>121</v>
      </c>
    </row>
    <row r="173" s="27" customFormat="true" ht="24.15" hidden="false" customHeight="true" outlineLevel="0" collapsed="false">
      <c r="A173" s="22"/>
      <c r="B173" s="160"/>
      <c r="C173" s="161" t="s">
        <v>236</v>
      </c>
      <c r="D173" s="161" t="s">
        <v>124</v>
      </c>
      <c r="E173" s="162" t="s">
        <v>237</v>
      </c>
      <c r="F173" s="163" t="s">
        <v>238</v>
      </c>
      <c r="G173" s="164" t="s">
        <v>225</v>
      </c>
      <c r="H173" s="165" t="n">
        <v>2.752</v>
      </c>
      <c r="I173" s="166"/>
      <c r="J173" s="167" t="n">
        <f aca="false">ROUND(I173*H173,2)</f>
        <v>0</v>
      </c>
      <c r="K173" s="163" t="s">
        <v>128</v>
      </c>
      <c r="L173" s="23"/>
      <c r="M173" s="168"/>
      <c r="N173" s="169" t="s">
        <v>40</v>
      </c>
      <c r="O173" s="60"/>
      <c r="P173" s="170" t="n">
        <f aca="false">O173*H173</f>
        <v>0</v>
      </c>
      <c r="Q173" s="170" t="n">
        <v>0</v>
      </c>
      <c r="R173" s="170" t="n">
        <f aca="false">Q173*H173</f>
        <v>0</v>
      </c>
      <c r="S173" s="170" t="n">
        <v>0</v>
      </c>
      <c r="T173" s="171" t="n">
        <f aca="false">S173*H173</f>
        <v>0</v>
      </c>
      <c r="U173" s="22"/>
      <c r="V173" s="22"/>
      <c r="W173" s="22"/>
      <c r="X173" s="22"/>
      <c r="Y173" s="22"/>
      <c r="Z173" s="22"/>
      <c r="AA173" s="22"/>
      <c r="AB173" s="22"/>
      <c r="AC173" s="22"/>
      <c r="AD173" s="22"/>
      <c r="AE173" s="22"/>
      <c r="AR173" s="172" t="s">
        <v>129</v>
      </c>
      <c r="AT173" s="172" t="s">
        <v>124</v>
      </c>
      <c r="AU173" s="172" t="s">
        <v>130</v>
      </c>
      <c r="AY173" s="3" t="s">
        <v>121</v>
      </c>
      <c r="BE173" s="173" t="n">
        <f aca="false">IF(N173="základní",J173,0)</f>
        <v>0</v>
      </c>
      <c r="BF173" s="173" t="n">
        <f aca="false">IF(N173="snížená",J173,0)</f>
        <v>0</v>
      </c>
      <c r="BG173" s="173" t="n">
        <f aca="false">IF(N173="zákl. přenesená",J173,0)</f>
        <v>0</v>
      </c>
      <c r="BH173" s="173" t="n">
        <f aca="false">IF(N173="sníž. přenesená",J173,0)</f>
        <v>0</v>
      </c>
      <c r="BI173" s="173" t="n">
        <f aca="false">IF(N173="nulová",J173,0)</f>
        <v>0</v>
      </c>
      <c r="BJ173" s="3" t="s">
        <v>130</v>
      </c>
      <c r="BK173" s="173" t="n">
        <f aca="false">ROUND(I173*H173,2)</f>
        <v>0</v>
      </c>
      <c r="BL173" s="3" t="s">
        <v>129</v>
      </c>
      <c r="BM173" s="172" t="s">
        <v>239</v>
      </c>
    </row>
    <row r="174" s="146" customFormat="true" ht="22.8" hidden="false" customHeight="true" outlineLevel="0" collapsed="false">
      <c r="B174" s="147"/>
      <c r="D174" s="148" t="s">
        <v>73</v>
      </c>
      <c r="E174" s="158" t="s">
        <v>240</v>
      </c>
      <c r="F174" s="158" t="s">
        <v>241</v>
      </c>
      <c r="I174" s="150"/>
      <c r="J174" s="159" t="n">
        <f aca="false">BK174</f>
        <v>0</v>
      </c>
      <c r="L174" s="147"/>
      <c r="M174" s="152"/>
      <c r="N174" s="153"/>
      <c r="O174" s="153"/>
      <c r="P174" s="154" t="n">
        <f aca="false">P175</f>
        <v>0</v>
      </c>
      <c r="Q174" s="153"/>
      <c r="R174" s="154" t="n">
        <f aca="false">R175</f>
        <v>0</v>
      </c>
      <c r="S174" s="153"/>
      <c r="T174" s="155" t="n">
        <f aca="false">T175</f>
        <v>0</v>
      </c>
      <c r="AR174" s="148" t="s">
        <v>79</v>
      </c>
      <c r="AT174" s="156" t="s">
        <v>73</v>
      </c>
      <c r="AU174" s="156" t="s">
        <v>79</v>
      </c>
      <c r="AY174" s="148" t="s">
        <v>121</v>
      </c>
      <c r="BK174" s="157" t="n">
        <f aca="false">BK175</f>
        <v>0</v>
      </c>
    </row>
    <row r="175" s="27" customFormat="true" ht="21.75" hidden="false" customHeight="true" outlineLevel="0" collapsed="false">
      <c r="A175" s="22"/>
      <c r="B175" s="160"/>
      <c r="C175" s="161" t="s">
        <v>242</v>
      </c>
      <c r="D175" s="161" t="s">
        <v>124</v>
      </c>
      <c r="E175" s="162" t="s">
        <v>243</v>
      </c>
      <c r="F175" s="163" t="s">
        <v>244</v>
      </c>
      <c r="G175" s="164" t="s">
        <v>225</v>
      </c>
      <c r="H175" s="165" t="n">
        <v>2.072</v>
      </c>
      <c r="I175" s="166"/>
      <c r="J175" s="167" t="n">
        <f aca="false">ROUND(I175*H175,2)</f>
        <v>0</v>
      </c>
      <c r="K175" s="163" t="s">
        <v>128</v>
      </c>
      <c r="L175" s="23"/>
      <c r="M175" s="168"/>
      <c r="N175" s="169" t="s">
        <v>40</v>
      </c>
      <c r="O175" s="60"/>
      <c r="P175" s="170" t="n">
        <f aca="false">O175*H175</f>
        <v>0</v>
      </c>
      <c r="Q175" s="170" t="n">
        <v>0</v>
      </c>
      <c r="R175" s="170" t="n">
        <f aca="false">Q175*H175</f>
        <v>0</v>
      </c>
      <c r="S175" s="170" t="n">
        <v>0</v>
      </c>
      <c r="T175" s="171" t="n">
        <f aca="false">S175*H175</f>
        <v>0</v>
      </c>
      <c r="U175" s="22"/>
      <c r="V175" s="22"/>
      <c r="W175" s="22"/>
      <c r="X175" s="22"/>
      <c r="Y175" s="22"/>
      <c r="Z175" s="22"/>
      <c r="AA175" s="22"/>
      <c r="AB175" s="22"/>
      <c r="AC175" s="22"/>
      <c r="AD175" s="22"/>
      <c r="AE175" s="22"/>
      <c r="AR175" s="172" t="s">
        <v>129</v>
      </c>
      <c r="AT175" s="172" t="s">
        <v>124</v>
      </c>
      <c r="AU175" s="172" t="s">
        <v>130</v>
      </c>
      <c r="AY175" s="3" t="s">
        <v>121</v>
      </c>
      <c r="BE175" s="173" t="n">
        <f aca="false">IF(N175="základní",J175,0)</f>
        <v>0</v>
      </c>
      <c r="BF175" s="173" t="n">
        <f aca="false">IF(N175="snížená",J175,0)</f>
        <v>0</v>
      </c>
      <c r="BG175" s="173" t="n">
        <f aca="false">IF(N175="zákl. přenesená",J175,0)</f>
        <v>0</v>
      </c>
      <c r="BH175" s="173" t="n">
        <f aca="false">IF(N175="sníž. přenesená",J175,0)</f>
        <v>0</v>
      </c>
      <c r="BI175" s="173" t="n">
        <f aca="false">IF(N175="nulová",J175,0)</f>
        <v>0</v>
      </c>
      <c r="BJ175" s="3" t="s">
        <v>130</v>
      </c>
      <c r="BK175" s="173" t="n">
        <f aca="false">ROUND(I175*H175,2)</f>
        <v>0</v>
      </c>
      <c r="BL175" s="3" t="s">
        <v>129</v>
      </c>
      <c r="BM175" s="172" t="s">
        <v>245</v>
      </c>
    </row>
    <row r="176" s="146" customFormat="true" ht="25.9" hidden="false" customHeight="true" outlineLevel="0" collapsed="false">
      <c r="B176" s="147"/>
      <c r="D176" s="148" t="s">
        <v>73</v>
      </c>
      <c r="E176" s="149" t="s">
        <v>246</v>
      </c>
      <c r="F176" s="149" t="s">
        <v>247</v>
      </c>
      <c r="I176" s="150"/>
      <c r="J176" s="151" t="n">
        <f aca="false">BK176</f>
        <v>0</v>
      </c>
      <c r="L176" s="147"/>
      <c r="M176" s="152"/>
      <c r="N176" s="153"/>
      <c r="O176" s="153"/>
      <c r="P176" s="154" t="n">
        <f aca="false">P177+P179+P183+P189+P196+P201+P213+P233+P241</f>
        <v>0</v>
      </c>
      <c r="Q176" s="153"/>
      <c r="R176" s="154" t="n">
        <f aca="false">R177+R179+R183+R189+R196+R201+R213+R233+R241</f>
        <v>0.9893696</v>
      </c>
      <c r="S176" s="153"/>
      <c r="T176" s="155" t="n">
        <f aca="false">T177+T179+T183+T189+T196+T201+T213+T233+T241</f>
        <v>0.48104865</v>
      </c>
      <c r="AR176" s="148" t="s">
        <v>130</v>
      </c>
      <c r="AT176" s="156" t="s">
        <v>73</v>
      </c>
      <c r="AU176" s="156" t="s">
        <v>74</v>
      </c>
      <c r="AY176" s="148" t="s">
        <v>121</v>
      </c>
      <c r="BK176" s="157" t="n">
        <f aca="false">BK177+BK179+BK183+BK189+BK196+BK201+BK213+BK233+BK241</f>
        <v>0</v>
      </c>
    </row>
    <row r="177" s="146" customFormat="true" ht="22.8" hidden="false" customHeight="true" outlineLevel="0" collapsed="false">
      <c r="B177" s="147"/>
      <c r="D177" s="148" t="s">
        <v>73</v>
      </c>
      <c r="E177" s="158" t="s">
        <v>248</v>
      </c>
      <c r="F177" s="158" t="s">
        <v>249</v>
      </c>
      <c r="I177" s="150"/>
      <c r="J177" s="159" t="n">
        <f aca="false">BK177</f>
        <v>0</v>
      </c>
      <c r="L177" s="147"/>
      <c r="M177" s="152"/>
      <c r="N177" s="153"/>
      <c r="O177" s="153"/>
      <c r="P177" s="154" t="n">
        <f aca="false">P178</f>
        <v>0</v>
      </c>
      <c r="Q177" s="153"/>
      <c r="R177" s="154" t="n">
        <f aca="false">R178</f>
        <v>0.00157</v>
      </c>
      <c r="S177" s="153"/>
      <c r="T177" s="155" t="n">
        <f aca="false">T178</f>
        <v>0</v>
      </c>
      <c r="AR177" s="148" t="s">
        <v>130</v>
      </c>
      <c r="AT177" s="156" t="s">
        <v>73</v>
      </c>
      <c r="AU177" s="156" t="s">
        <v>79</v>
      </c>
      <c r="AY177" s="148" t="s">
        <v>121</v>
      </c>
      <c r="BK177" s="157" t="n">
        <f aca="false">BK178</f>
        <v>0</v>
      </c>
    </row>
    <row r="178" s="27" customFormat="true" ht="24.15" hidden="false" customHeight="true" outlineLevel="0" collapsed="false">
      <c r="A178" s="22"/>
      <c r="B178" s="160"/>
      <c r="C178" s="161" t="s">
        <v>250</v>
      </c>
      <c r="D178" s="161" t="s">
        <v>124</v>
      </c>
      <c r="E178" s="162" t="s">
        <v>251</v>
      </c>
      <c r="F178" s="163" t="s">
        <v>252</v>
      </c>
      <c r="G178" s="164" t="s">
        <v>168</v>
      </c>
      <c r="H178" s="165" t="n">
        <v>1</v>
      </c>
      <c r="I178" s="166"/>
      <c r="J178" s="167" t="n">
        <f aca="false">ROUND(I178*H178,2)</f>
        <v>0</v>
      </c>
      <c r="K178" s="163"/>
      <c r="L178" s="23"/>
      <c r="M178" s="168"/>
      <c r="N178" s="169" t="s">
        <v>40</v>
      </c>
      <c r="O178" s="60"/>
      <c r="P178" s="170" t="n">
        <f aca="false">O178*H178</f>
        <v>0</v>
      </c>
      <c r="Q178" s="170" t="n">
        <v>0.00157</v>
      </c>
      <c r="R178" s="170" t="n">
        <f aca="false">Q178*H178</f>
        <v>0.00157</v>
      </c>
      <c r="S178" s="170" t="n">
        <v>0</v>
      </c>
      <c r="T178" s="171" t="n">
        <f aca="false">S178*H178</f>
        <v>0</v>
      </c>
      <c r="U178" s="22"/>
      <c r="V178" s="22"/>
      <c r="W178" s="22"/>
      <c r="X178" s="22"/>
      <c r="Y178" s="22"/>
      <c r="Z178" s="22"/>
      <c r="AA178" s="22"/>
      <c r="AB178" s="22"/>
      <c r="AC178" s="22"/>
      <c r="AD178" s="22"/>
      <c r="AE178" s="22"/>
      <c r="AR178" s="172" t="s">
        <v>200</v>
      </c>
      <c r="AT178" s="172" t="s">
        <v>124</v>
      </c>
      <c r="AU178" s="172" t="s">
        <v>130</v>
      </c>
      <c r="AY178" s="3" t="s">
        <v>121</v>
      </c>
      <c r="BE178" s="173" t="n">
        <f aca="false">IF(N178="základní",J178,0)</f>
        <v>0</v>
      </c>
      <c r="BF178" s="173" t="n">
        <f aca="false">IF(N178="snížená",J178,0)</f>
        <v>0</v>
      </c>
      <c r="BG178" s="173" t="n">
        <f aca="false">IF(N178="zákl. přenesená",J178,0)</f>
        <v>0</v>
      </c>
      <c r="BH178" s="173" t="n">
        <f aca="false">IF(N178="sníž. přenesená",J178,0)</f>
        <v>0</v>
      </c>
      <c r="BI178" s="173" t="n">
        <f aca="false">IF(N178="nulová",J178,0)</f>
        <v>0</v>
      </c>
      <c r="BJ178" s="3" t="s">
        <v>130</v>
      </c>
      <c r="BK178" s="173" t="n">
        <f aca="false">ROUND(I178*H178,2)</f>
        <v>0</v>
      </c>
      <c r="BL178" s="3" t="s">
        <v>200</v>
      </c>
      <c r="BM178" s="172" t="s">
        <v>253</v>
      </c>
    </row>
    <row r="179" s="146" customFormat="true" ht="22.8" hidden="false" customHeight="true" outlineLevel="0" collapsed="false">
      <c r="B179" s="147"/>
      <c r="D179" s="148" t="s">
        <v>73</v>
      </c>
      <c r="E179" s="158" t="s">
        <v>254</v>
      </c>
      <c r="F179" s="158" t="s">
        <v>255</v>
      </c>
      <c r="I179" s="150"/>
      <c r="J179" s="159" t="n">
        <f aca="false">BK179</f>
        <v>0</v>
      </c>
      <c r="L179" s="147"/>
      <c r="M179" s="152"/>
      <c r="N179" s="153"/>
      <c r="O179" s="153"/>
      <c r="P179" s="154" t="n">
        <f aca="false">SUM(P180:P182)</f>
        <v>0</v>
      </c>
      <c r="Q179" s="153"/>
      <c r="R179" s="154" t="n">
        <f aca="false">SUM(R180:R182)</f>
        <v>0.02894</v>
      </c>
      <c r="S179" s="153"/>
      <c r="T179" s="155" t="n">
        <f aca="false">SUM(T180:T182)</f>
        <v>0.01933</v>
      </c>
      <c r="AR179" s="148" t="s">
        <v>130</v>
      </c>
      <c r="AT179" s="156" t="s">
        <v>73</v>
      </c>
      <c r="AU179" s="156" t="s">
        <v>79</v>
      </c>
      <c r="AY179" s="148" t="s">
        <v>121</v>
      </c>
      <c r="BK179" s="157" t="n">
        <f aca="false">SUM(BK180:BK182)</f>
        <v>0</v>
      </c>
    </row>
    <row r="180" s="27" customFormat="true" ht="16.5" hidden="false" customHeight="true" outlineLevel="0" collapsed="false">
      <c r="A180" s="22"/>
      <c r="B180" s="160"/>
      <c r="C180" s="161" t="s">
        <v>256</v>
      </c>
      <c r="D180" s="161" t="s">
        <v>124</v>
      </c>
      <c r="E180" s="162" t="s">
        <v>257</v>
      </c>
      <c r="F180" s="163" t="s">
        <v>258</v>
      </c>
      <c r="G180" s="164" t="s">
        <v>259</v>
      </c>
      <c r="H180" s="165" t="n">
        <v>1</v>
      </c>
      <c r="I180" s="166"/>
      <c r="J180" s="167" t="n">
        <f aca="false">ROUND(I180*H180,2)</f>
        <v>0</v>
      </c>
      <c r="K180" s="163"/>
      <c r="L180" s="23"/>
      <c r="M180" s="168"/>
      <c r="N180" s="169" t="s">
        <v>40</v>
      </c>
      <c r="O180" s="60"/>
      <c r="P180" s="170" t="n">
        <f aca="false">O180*H180</f>
        <v>0</v>
      </c>
      <c r="Q180" s="170" t="n">
        <v>0</v>
      </c>
      <c r="R180" s="170" t="n">
        <f aca="false">Q180*H180</f>
        <v>0</v>
      </c>
      <c r="S180" s="170" t="n">
        <v>0.01933</v>
      </c>
      <c r="T180" s="171" t="n">
        <f aca="false">S180*H180</f>
        <v>0.01933</v>
      </c>
      <c r="U180" s="22"/>
      <c r="V180" s="22"/>
      <c r="W180" s="22"/>
      <c r="X180" s="22"/>
      <c r="Y180" s="22"/>
      <c r="Z180" s="22"/>
      <c r="AA180" s="22"/>
      <c r="AB180" s="22"/>
      <c r="AC180" s="22"/>
      <c r="AD180" s="22"/>
      <c r="AE180" s="22"/>
      <c r="AR180" s="172" t="s">
        <v>200</v>
      </c>
      <c r="AT180" s="172" t="s">
        <v>124</v>
      </c>
      <c r="AU180" s="172" t="s">
        <v>130</v>
      </c>
      <c r="AY180" s="3" t="s">
        <v>121</v>
      </c>
      <c r="BE180" s="173" t="n">
        <f aca="false">IF(N180="základní",J180,0)</f>
        <v>0</v>
      </c>
      <c r="BF180" s="173" t="n">
        <f aca="false">IF(N180="snížená",J180,0)</f>
        <v>0</v>
      </c>
      <c r="BG180" s="173" t="n">
        <f aca="false">IF(N180="zákl. přenesená",J180,0)</f>
        <v>0</v>
      </c>
      <c r="BH180" s="173" t="n">
        <f aca="false">IF(N180="sníž. přenesená",J180,0)</f>
        <v>0</v>
      </c>
      <c r="BI180" s="173" t="n">
        <f aca="false">IF(N180="nulová",J180,0)</f>
        <v>0</v>
      </c>
      <c r="BJ180" s="3" t="s">
        <v>130</v>
      </c>
      <c r="BK180" s="173" t="n">
        <f aca="false">ROUND(I180*H180,2)</f>
        <v>0</v>
      </c>
      <c r="BL180" s="3" t="s">
        <v>200</v>
      </c>
      <c r="BM180" s="172" t="s">
        <v>260</v>
      </c>
    </row>
    <row r="181" s="27" customFormat="true" ht="24.15" hidden="false" customHeight="true" outlineLevel="0" collapsed="false">
      <c r="A181" s="22"/>
      <c r="B181" s="160"/>
      <c r="C181" s="161" t="s">
        <v>261</v>
      </c>
      <c r="D181" s="161" t="s">
        <v>124</v>
      </c>
      <c r="E181" s="162" t="s">
        <v>262</v>
      </c>
      <c r="F181" s="163" t="s">
        <v>263</v>
      </c>
      <c r="G181" s="164" t="s">
        <v>259</v>
      </c>
      <c r="H181" s="165" t="n">
        <v>1</v>
      </c>
      <c r="I181" s="166"/>
      <c r="J181" s="167" t="n">
        <f aca="false">ROUND(I181*H181,2)</f>
        <v>0</v>
      </c>
      <c r="K181" s="163"/>
      <c r="L181" s="23"/>
      <c r="M181" s="168"/>
      <c r="N181" s="169" t="s">
        <v>40</v>
      </c>
      <c r="O181" s="60"/>
      <c r="P181" s="170" t="n">
        <f aca="false">O181*H181</f>
        <v>0</v>
      </c>
      <c r="Q181" s="170" t="n">
        <v>0.02894</v>
      </c>
      <c r="R181" s="170" t="n">
        <f aca="false">Q181*H181</f>
        <v>0.02894</v>
      </c>
      <c r="S181" s="170" t="n">
        <v>0</v>
      </c>
      <c r="T181" s="171" t="n">
        <f aca="false">S181*H181</f>
        <v>0</v>
      </c>
      <c r="U181" s="22"/>
      <c r="V181" s="22"/>
      <c r="W181" s="22"/>
      <c r="X181" s="22"/>
      <c r="Y181" s="22"/>
      <c r="Z181" s="22"/>
      <c r="AA181" s="22"/>
      <c r="AB181" s="22"/>
      <c r="AC181" s="22"/>
      <c r="AD181" s="22"/>
      <c r="AE181" s="22"/>
      <c r="AR181" s="172" t="s">
        <v>200</v>
      </c>
      <c r="AT181" s="172" t="s">
        <v>124</v>
      </c>
      <c r="AU181" s="172" t="s">
        <v>130</v>
      </c>
      <c r="AY181" s="3" t="s">
        <v>121</v>
      </c>
      <c r="BE181" s="173" t="n">
        <f aca="false">IF(N181="základní",J181,0)</f>
        <v>0</v>
      </c>
      <c r="BF181" s="173" t="n">
        <f aca="false">IF(N181="snížená",J181,0)</f>
        <v>0</v>
      </c>
      <c r="BG181" s="173" t="n">
        <f aca="false">IF(N181="zákl. přenesená",J181,0)</f>
        <v>0</v>
      </c>
      <c r="BH181" s="173" t="n">
        <f aca="false">IF(N181="sníž. přenesená",J181,0)</f>
        <v>0</v>
      </c>
      <c r="BI181" s="173" t="n">
        <f aca="false">IF(N181="nulová",J181,0)</f>
        <v>0</v>
      </c>
      <c r="BJ181" s="3" t="s">
        <v>130</v>
      </c>
      <c r="BK181" s="173" t="n">
        <f aca="false">ROUND(I181*H181,2)</f>
        <v>0</v>
      </c>
      <c r="BL181" s="3" t="s">
        <v>200</v>
      </c>
      <c r="BM181" s="172" t="s">
        <v>264</v>
      </c>
    </row>
    <row r="182" s="27" customFormat="true" ht="24.15" hidden="false" customHeight="true" outlineLevel="0" collapsed="false">
      <c r="A182" s="22"/>
      <c r="B182" s="160"/>
      <c r="C182" s="161" t="s">
        <v>265</v>
      </c>
      <c r="D182" s="161" t="s">
        <v>124</v>
      </c>
      <c r="E182" s="162" t="s">
        <v>266</v>
      </c>
      <c r="F182" s="163" t="s">
        <v>267</v>
      </c>
      <c r="G182" s="164" t="s">
        <v>268</v>
      </c>
      <c r="H182" s="194"/>
      <c r="I182" s="166"/>
      <c r="J182" s="167" t="n">
        <f aca="false">ROUND(I182*H182,2)</f>
        <v>0</v>
      </c>
      <c r="K182" s="163" t="s">
        <v>128</v>
      </c>
      <c r="L182" s="23"/>
      <c r="M182" s="168"/>
      <c r="N182" s="169" t="s">
        <v>40</v>
      </c>
      <c r="O182" s="60"/>
      <c r="P182" s="170" t="n">
        <f aca="false">O182*H182</f>
        <v>0</v>
      </c>
      <c r="Q182" s="170" t="n">
        <v>0</v>
      </c>
      <c r="R182" s="170" t="n">
        <f aca="false">Q182*H182</f>
        <v>0</v>
      </c>
      <c r="S182" s="170" t="n">
        <v>0</v>
      </c>
      <c r="T182" s="171" t="n">
        <f aca="false">S182*H182</f>
        <v>0</v>
      </c>
      <c r="U182" s="22"/>
      <c r="V182" s="22"/>
      <c r="W182" s="22"/>
      <c r="X182" s="22"/>
      <c r="Y182" s="22"/>
      <c r="Z182" s="22"/>
      <c r="AA182" s="22"/>
      <c r="AB182" s="22"/>
      <c r="AC182" s="22"/>
      <c r="AD182" s="22"/>
      <c r="AE182" s="22"/>
      <c r="AR182" s="172" t="s">
        <v>200</v>
      </c>
      <c r="AT182" s="172" t="s">
        <v>124</v>
      </c>
      <c r="AU182" s="172" t="s">
        <v>130</v>
      </c>
      <c r="AY182" s="3" t="s">
        <v>121</v>
      </c>
      <c r="BE182" s="173" t="n">
        <f aca="false">IF(N182="základní",J182,0)</f>
        <v>0</v>
      </c>
      <c r="BF182" s="173" t="n">
        <f aca="false">IF(N182="snížená",J182,0)</f>
        <v>0</v>
      </c>
      <c r="BG182" s="173" t="n">
        <f aca="false">IF(N182="zákl. přenesená",J182,0)</f>
        <v>0</v>
      </c>
      <c r="BH182" s="173" t="n">
        <f aca="false">IF(N182="sníž. přenesená",J182,0)</f>
        <v>0</v>
      </c>
      <c r="BI182" s="173" t="n">
        <f aca="false">IF(N182="nulová",J182,0)</f>
        <v>0</v>
      </c>
      <c r="BJ182" s="3" t="s">
        <v>130</v>
      </c>
      <c r="BK182" s="173" t="n">
        <f aca="false">ROUND(I182*H182,2)</f>
        <v>0</v>
      </c>
      <c r="BL182" s="3" t="s">
        <v>200</v>
      </c>
      <c r="BM182" s="172" t="s">
        <v>269</v>
      </c>
    </row>
    <row r="183" s="146" customFormat="true" ht="22.8" hidden="false" customHeight="true" outlineLevel="0" collapsed="false">
      <c r="B183" s="147"/>
      <c r="D183" s="148" t="s">
        <v>73</v>
      </c>
      <c r="E183" s="158" t="s">
        <v>270</v>
      </c>
      <c r="F183" s="158" t="s">
        <v>271</v>
      </c>
      <c r="I183" s="150"/>
      <c r="J183" s="159" t="n">
        <f aca="false">BK183</f>
        <v>0</v>
      </c>
      <c r="L183" s="147"/>
      <c r="M183" s="152"/>
      <c r="N183" s="153"/>
      <c r="O183" s="153"/>
      <c r="P183" s="154" t="n">
        <f aca="false">SUM(P184:P188)</f>
        <v>0</v>
      </c>
      <c r="Q183" s="153"/>
      <c r="R183" s="154" t="n">
        <f aca="false">SUM(R184:R188)</f>
        <v>0.0024</v>
      </c>
      <c r="S183" s="153"/>
      <c r="T183" s="155" t="n">
        <f aca="false">SUM(T184:T188)</f>
        <v>0</v>
      </c>
      <c r="AR183" s="148" t="s">
        <v>130</v>
      </c>
      <c r="AT183" s="156" t="s">
        <v>73</v>
      </c>
      <c r="AU183" s="156" t="s">
        <v>79</v>
      </c>
      <c r="AY183" s="148" t="s">
        <v>121</v>
      </c>
      <c r="BK183" s="157" t="n">
        <f aca="false">SUM(BK184:BK188)</f>
        <v>0</v>
      </c>
    </row>
    <row r="184" s="27" customFormat="true" ht="24.15" hidden="false" customHeight="true" outlineLevel="0" collapsed="false">
      <c r="A184" s="22"/>
      <c r="B184" s="160"/>
      <c r="C184" s="161" t="s">
        <v>272</v>
      </c>
      <c r="D184" s="161" t="s">
        <v>124</v>
      </c>
      <c r="E184" s="162" t="s">
        <v>273</v>
      </c>
      <c r="F184" s="163" t="s">
        <v>274</v>
      </c>
      <c r="G184" s="164" t="s">
        <v>191</v>
      </c>
      <c r="H184" s="165" t="n">
        <v>3</v>
      </c>
      <c r="I184" s="166"/>
      <c r="J184" s="167" t="n">
        <f aca="false">ROUND(I184*H184,2)</f>
        <v>0</v>
      </c>
      <c r="K184" s="163" t="s">
        <v>128</v>
      </c>
      <c r="L184" s="23"/>
      <c r="M184" s="168"/>
      <c r="N184" s="169" t="s">
        <v>40</v>
      </c>
      <c r="O184" s="60"/>
      <c r="P184" s="170" t="n">
        <f aca="false">O184*H184</f>
        <v>0</v>
      </c>
      <c r="Q184" s="170" t="n">
        <v>0</v>
      </c>
      <c r="R184" s="170" t="n">
        <f aca="false">Q184*H184</f>
        <v>0</v>
      </c>
      <c r="S184" s="170" t="n">
        <v>0</v>
      </c>
      <c r="T184" s="171" t="n">
        <f aca="false">S184*H184</f>
        <v>0</v>
      </c>
      <c r="U184" s="22"/>
      <c r="V184" s="22"/>
      <c r="W184" s="22"/>
      <c r="X184" s="22"/>
      <c r="Y184" s="22"/>
      <c r="Z184" s="22"/>
      <c r="AA184" s="22"/>
      <c r="AB184" s="22"/>
      <c r="AC184" s="22"/>
      <c r="AD184" s="22"/>
      <c r="AE184" s="22"/>
      <c r="AR184" s="172" t="s">
        <v>200</v>
      </c>
      <c r="AT184" s="172" t="s">
        <v>124</v>
      </c>
      <c r="AU184" s="172" t="s">
        <v>130</v>
      </c>
      <c r="AY184" s="3" t="s">
        <v>121</v>
      </c>
      <c r="BE184" s="173" t="n">
        <f aca="false">IF(N184="základní",J184,0)</f>
        <v>0</v>
      </c>
      <c r="BF184" s="173" t="n">
        <f aca="false">IF(N184="snížená",J184,0)</f>
        <v>0</v>
      </c>
      <c r="BG184" s="173" t="n">
        <f aca="false">IF(N184="zákl. přenesená",J184,0)</f>
        <v>0</v>
      </c>
      <c r="BH184" s="173" t="n">
        <f aca="false">IF(N184="sníž. přenesená",J184,0)</f>
        <v>0</v>
      </c>
      <c r="BI184" s="173" t="n">
        <f aca="false">IF(N184="nulová",J184,0)</f>
        <v>0</v>
      </c>
      <c r="BJ184" s="3" t="s">
        <v>130</v>
      </c>
      <c r="BK184" s="173" t="n">
        <f aca="false">ROUND(I184*H184,2)</f>
        <v>0</v>
      </c>
      <c r="BL184" s="3" t="s">
        <v>200</v>
      </c>
      <c r="BM184" s="172" t="s">
        <v>275</v>
      </c>
    </row>
    <row r="185" s="27" customFormat="true" ht="21.75" hidden="false" customHeight="true" outlineLevel="0" collapsed="false">
      <c r="A185" s="22"/>
      <c r="B185" s="160"/>
      <c r="C185" s="195" t="s">
        <v>276</v>
      </c>
      <c r="D185" s="195" t="s">
        <v>277</v>
      </c>
      <c r="E185" s="196" t="s">
        <v>278</v>
      </c>
      <c r="F185" s="197" t="s">
        <v>279</v>
      </c>
      <c r="G185" s="198" t="s">
        <v>191</v>
      </c>
      <c r="H185" s="199" t="n">
        <v>3</v>
      </c>
      <c r="I185" s="200"/>
      <c r="J185" s="201" t="n">
        <f aca="false">ROUND(I185*H185,2)</f>
        <v>0</v>
      </c>
      <c r="K185" s="197"/>
      <c r="L185" s="202"/>
      <c r="M185" s="203"/>
      <c r="N185" s="204" t="s">
        <v>40</v>
      </c>
      <c r="O185" s="60"/>
      <c r="P185" s="170" t="n">
        <f aca="false">O185*H185</f>
        <v>0</v>
      </c>
      <c r="Q185" s="170" t="n">
        <v>0.0008</v>
      </c>
      <c r="R185" s="170" t="n">
        <f aca="false">Q185*H185</f>
        <v>0.0024</v>
      </c>
      <c r="S185" s="170" t="n">
        <v>0</v>
      </c>
      <c r="T185" s="171" t="n">
        <f aca="false">S185*H185</f>
        <v>0</v>
      </c>
      <c r="U185" s="22"/>
      <c r="V185" s="22"/>
      <c r="W185" s="22"/>
      <c r="X185" s="22"/>
      <c r="Y185" s="22"/>
      <c r="Z185" s="22"/>
      <c r="AA185" s="22"/>
      <c r="AB185" s="22"/>
      <c r="AC185" s="22"/>
      <c r="AD185" s="22"/>
      <c r="AE185" s="22"/>
      <c r="AR185" s="172" t="s">
        <v>280</v>
      </c>
      <c r="AT185" s="172" t="s">
        <v>277</v>
      </c>
      <c r="AU185" s="172" t="s">
        <v>130</v>
      </c>
      <c r="AY185" s="3" t="s">
        <v>121</v>
      </c>
      <c r="BE185" s="173" t="n">
        <f aca="false">IF(N185="základní",J185,0)</f>
        <v>0</v>
      </c>
      <c r="BF185" s="173" t="n">
        <f aca="false">IF(N185="snížená",J185,0)</f>
        <v>0</v>
      </c>
      <c r="BG185" s="173" t="n">
        <f aca="false">IF(N185="zákl. přenesená",J185,0)</f>
        <v>0</v>
      </c>
      <c r="BH185" s="173" t="n">
        <f aca="false">IF(N185="sníž. přenesená",J185,0)</f>
        <v>0</v>
      </c>
      <c r="BI185" s="173" t="n">
        <f aca="false">IF(N185="nulová",J185,0)</f>
        <v>0</v>
      </c>
      <c r="BJ185" s="3" t="s">
        <v>130</v>
      </c>
      <c r="BK185" s="173" t="n">
        <f aca="false">ROUND(I185*H185,2)</f>
        <v>0</v>
      </c>
      <c r="BL185" s="3" t="s">
        <v>200</v>
      </c>
      <c r="BM185" s="172" t="s">
        <v>281</v>
      </c>
    </row>
    <row r="186" s="27" customFormat="true" ht="16.5" hidden="false" customHeight="true" outlineLevel="0" collapsed="false">
      <c r="A186" s="22"/>
      <c r="B186" s="160"/>
      <c r="C186" s="161" t="s">
        <v>280</v>
      </c>
      <c r="D186" s="161" t="s">
        <v>124</v>
      </c>
      <c r="E186" s="162" t="s">
        <v>282</v>
      </c>
      <c r="F186" s="163" t="s">
        <v>283</v>
      </c>
      <c r="G186" s="164" t="s">
        <v>168</v>
      </c>
      <c r="H186" s="165" t="n">
        <v>3</v>
      </c>
      <c r="I186" s="166"/>
      <c r="J186" s="167" t="n">
        <f aca="false">ROUND(I186*H186,2)</f>
        <v>0</v>
      </c>
      <c r="K186" s="163"/>
      <c r="L186" s="23"/>
      <c r="M186" s="168"/>
      <c r="N186" s="169" t="s">
        <v>40</v>
      </c>
      <c r="O186" s="60"/>
      <c r="P186" s="170" t="n">
        <f aca="false">O186*H186</f>
        <v>0</v>
      </c>
      <c r="Q186" s="170" t="n">
        <v>0</v>
      </c>
      <c r="R186" s="170" t="n">
        <f aca="false">Q186*H186</f>
        <v>0</v>
      </c>
      <c r="S186" s="170" t="n">
        <v>0</v>
      </c>
      <c r="T186" s="171" t="n">
        <f aca="false">S186*H186</f>
        <v>0</v>
      </c>
      <c r="U186" s="22"/>
      <c r="V186" s="22"/>
      <c r="W186" s="22"/>
      <c r="X186" s="22"/>
      <c r="Y186" s="22"/>
      <c r="Z186" s="22"/>
      <c r="AA186" s="22"/>
      <c r="AB186" s="22"/>
      <c r="AC186" s="22"/>
      <c r="AD186" s="22"/>
      <c r="AE186" s="22"/>
      <c r="AR186" s="172" t="s">
        <v>200</v>
      </c>
      <c r="AT186" s="172" t="s">
        <v>124</v>
      </c>
      <c r="AU186" s="172" t="s">
        <v>130</v>
      </c>
      <c r="AY186" s="3" t="s">
        <v>121</v>
      </c>
      <c r="BE186" s="173" t="n">
        <f aca="false">IF(N186="základní",J186,0)</f>
        <v>0</v>
      </c>
      <c r="BF186" s="173" t="n">
        <f aca="false">IF(N186="snížená",J186,0)</f>
        <v>0</v>
      </c>
      <c r="BG186" s="173" t="n">
        <f aca="false">IF(N186="zákl. přenesená",J186,0)</f>
        <v>0</v>
      </c>
      <c r="BH186" s="173" t="n">
        <f aca="false">IF(N186="sníž. přenesená",J186,0)</f>
        <v>0</v>
      </c>
      <c r="BI186" s="173" t="n">
        <f aca="false">IF(N186="nulová",J186,0)</f>
        <v>0</v>
      </c>
      <c r="BJ186" s="3" t="s">
        <v>130</v>
      </c>
      <c r="BK186" s="173" t="n">
        <f aca="false">ROUND(I186*H186,2)</f>
        <v>0</v>
      </c>
      <c r="BL186" s="3" t="s">
        <v>200</v>
      </c>
      <c r="BM186" s="172" t="s">
        <v>284</v>
      </c>
    </row>
    <row r="187" s="27" customFormat="true" ht="16.5" hidden="false" customHeight="true" outlineLevel="0" collapsed="false">
      <c r="A187" s="22"/>
      <c r="B187" s="160"/>
      <c r="C187" s="161" t="s">
        <v>285</v>
      </c>
      <c r="D187" s="161" t="s">
        <v>124</v>
      </c>
      <c r="E187" s="162" t="s">
        <v>286</v>
      </c>
      <c r="F187" s="163" t="s">
        <v>287</v>
      </c>
      <c r="G187" s="164" t="s">
        <v>191</v>
      </c>
      <c r="H187" s="165" t="n">
        <v>1</v>
      </c>
      <c r="I187" s="166"/>
      <c r="J187" s="167" t="n">
        <f aca="false">ROUND(I187*H187,2)</f>
        <v>0</v>
      </c>
      <c r="K187" s="163"/>
      <c r="L187" s="23"/>
      <c r="M187" s="168"/>
      <c r="N187" s="169" t="s">
        <v>40</v>
      </c>
      <c r="O187" s="60"/>
      <c r="P187" s="170" t="n">
        <f aca="false">O187*H187</f>
        <v>0</v>
      </c>
      <c r="Q187" s="170" t="n">
        <v>0</v>
      </c>
      <c r="R187" s="170" t="n">
        <f aca="false">Q187*H187</f>
        <v>0</v>
      </c>
      <c r="S187" s="170" t="n">
        <v>0</v>
      </c>
      <c r="T187" s="171" t="n">
        <f aca="false">S187*H187</f>
        <v>0</v>
      </c>
      <c r="U187" s="22"/>
      <c r="V187" s="22"/>
      <c r="W187" s="22"/>
      <c r="X187" s="22"/>
      <c r="Y187" s="22"/>
      <c r="Z187" s="22"/>
      <c r="AA187" s="22"/>
      <c r="AB187" s="22"/>
      <c r="AC187" s="22"/>
      <c r="AD187" s="22"/>
      <c r="AE187" s="22"/>
      <c r="AR187" s="172" t="s">
        <v>200</v>
      </c>
      <c r="AT187" s="172" t="s">
        <v>124</v>
      </c>
      <c r="AU187" s="172" t="s">
        <v>130</v>
      </c>
      <c r="AY187" s="3" t="s">
        <v>121</v>
      </c>
      <c r="BE187" s="173" t="n">
        <f aca="false">IF(N187="základní",J187,0)</f>
        <v>0</v>
      </c>
      <c r="BF187" s="173" t="n">
        <f aca="false">IF(N187="snížená",J187,0)</f>
        <v>0</v>
      </c>
      <c r="BG187" s="173" t="n">
        <f aca="false">IF(N187="zákl. přenesená",J187,0)</f>
        <v>0</v>
      </c>
      <c r="BH187" s="173" t="n">
        <f aca="false">IF(N187="sníž. přenesená",J187,0)</f>
        <v>0</v>
      </c>
      <c r="BI187" s="173" t="n">
        <f aca="false">IF(N187="nulová",J187,0)</f>
        <v>0</v>
      </c>
      <c r="BJ187" s="3" t="s">
        <v>130</v>
      </c>
      <c r="BK187" s="173" t="n">
        <f aca="false">ROUND(I187*H187,2)</f>
        <v>0</v>
      </c>
      <c r="BL187" s="3" t="s">
        <v>200</v>
      </c>
      <c r="BM187" s="172" t="s">
        <v>288</v>
      </c>
    </row>
    <row r="188" s="27" customFormat="true" ht="24.15" hidden="false" customHeight="true" outlineLevel="0" collapsed="false">
      <c r="A188" s="22"/>
      <c r="B188" s="160"/>
      <c r="C188" s="161" t="s">
        <v>289</v>
      </c>
      <c r="D188" s="161" t="s">
        <v>124</v>
      </c>
      <c r="E188" s="162" t="s">
        <v>290</v>
      </c>
      <c r="F188" s="163" t="s">
        <v>291</v>
      </c>
      <c r="G188" s="164" t="s">
        <v>268</v>
      </c>
      <c r="H188" s="194"/>
      <c r="I188" s="166"/>
      <c r="J188" s="167" t="n">
        <f aca="false">ROUND(I188*H188,2)</f>
        <v>0</v>
      </c>
      <c r="K188" s="163" t="s">
        <v>128</v>
      </c>
      <c r="L188" s="23"/>
      <c r="M188" s="168"/>
      <c r="N188" s="169" t="s">
        <v>40</v>
      </c>
      <c r="O188" s="60"/>
      <c r="P188" s="170" t="n">
        <f aca="false">O188*H188</f>
        <v>0</v>
      </c>
      <c r="Q188" s="170" t="n">
        <v>0</v>
      </c>
      <c r="R188" s="170" t="n">
        <f aca="false">Q188*H188</f>
        <v>0</v>
      </c>
      <c r="S188" s="170" t="n">
        <v>0</v>
      </c>
      <c r="T188" s="171" t="n">
        <f aca="false">S188*H188</f>
        <v>0</v>
      </c>
      <c r="U188" s="22"/>
      <c r="V188" s="22"/>
      <c r="W188" s="22"/>
      <c r="X188" s="22"/>
      <c r="Y188" s="22"/>
      <c r="Z188" s="22"/>
      <c r="AA188" s="22"/>
      <c r="AB188" s="22"/>
      <c r="AC188" s="22"/>
      <c r="AD188" s="22"/>
      <c r="AE188" s="22"/>
      <c r="AR188" s="172" t="s">
        <v>200</v>
      </c>
      <c r="AT188" s="172" t="s">
        <v>124</v>
      </c>
      <c r="AU188" s="172" t="s">
        <v>130</v>
      </c>
      <c r="AY188" s="3" t="s">
        <v>121</v>
      </c>
      <c r="BE188" s="173" t="n">
        <f aca="false">IF(N188="základní",J188,0)</f>
        <v>0</v>
      </c>
      <c r="BF188" s="173" t="n">
        <f aca="false">IF(N188="snížená",J188,0)</f>
        <v>0</v>
      </c>
      <c r="BG188" s="173" t="n">
        <f aca="false">IF(N188="zákl. přenesená",J188,0)</f>
        <v>0</v>
      </c>
      <c r="BH188" s="173" t="n">
        <f aca="false">IF(N188="sníž. přenesená",J188,0)</f>
        <v>0</v>
      </c>
      <c r="BI188" s="173" t="n">
        <f aca="false">IF(N188="nulová",J188,0)</f>
        <v>0</v>
      </c>
      <c r="BJ188" s="3" t="s">
        <v>130</v>
      </c>
      <c r="BK188" s="173" t="n">
        <f aca="false">ROUND(I188*H188,2)</f>
        <v>0</v>
      </c>
      <c r="BL188" s="3" t="s">
        <v>200</v>
      </c>
      <c r="BM188" s="172" t="s">
        <v>292</v>
      </c>
    </row>
    <row r="189" s="146" customFormat="true" ht="22.8" hidden="false" customHeight="true" outlineLevel="0" collapsed="false">
      <c r="B189" s="147"/>
      <c r="D189" s="148" t="s">
        <v>73</v>
      </c>
      <c r="E189" s="158" t="s">
        <v>293</v>
      </c>
      <c r="F189" s="158" t="s">
        <v>294</v>
      </c>
      <c r="I189" s="150"/>
      <c r="J189" s="159" t="n">
        <f aca="false">BK189</f>
        <v>0</v>
      </c>
      <c r="L189" s="147"/>
      <c r="M189" s="152"/>
      <c r="N189" s="153"/>
      <c r="O189" s="153"/>
      <c r="P189" s="154" t="n">
        <f aca="false">SUM(P190:P195)</f>
        <v>0</v>
      </c>
      <c r="Q189" s="153"/>
      <c r="R189" s="154" t="n">
        <f aca="false">SUM(R190:R195)</f>
        <v>0.032</v>
      </c>
      <c r="S189" s="153"/>
      <c r="T189" s="155" t="n">
        <f aca="false">SUM(T190:T195)</f>
        <v>0.0144</v>
      </c>
      <c r="AR189" s="148" t="s">
        <v>130</v>
      </c>
      <c r="AT189" s="156" t="s">
        <v>73</v>
      </c>
      <c r="AU189" s="156" t="s">
        <v>79</v>
      </c>
      <c r="AY189" s="148" t="s">
        <v>121</v>
      </c>
      <c r="BK189" s="157" t="n">
        <f aca="false">SUM(BK190:BK195)</f>
        <v>0</v>
      </c>
    </row>
    <row r="190" s="27" customFormat="true" ht="33" hidden="false" customHeight="true" outlineLevel="0" collapsed="false">
      <c r="A190" s="22"/>
      <c r="B190" s="160"/>
      <c r="C190" s="195" t="s">
        <v>295</v>
      </c>
      <c r="D190" s="195" t="s">
        <v>277</v>
      </c>
      <c r="E190" s="196" t="s">
        <v>296</v>
      </c>
      <c r="F190" s="197" t="s">
        <v>297</v>
      </c>
      <c r="G190" s="198" t="s">
        <v>191</v>
      </c>
      <c r="H190" s="199" t="n">
        <v>1</v>
      </c>
      <c r="I190" s="200"/>
      <c r="J190" s="201" t="n">
        <f aca="false">ROUND(I190*H190,2)</f>
        <v>0</v>
      </c>
      <c r="K190" s="197"/>
      <c r="L190" s="202"/>
      <c r="M190" s="203"/>
      <c r="N190" s="204" t="s">
        <v>40</v>
      </c>
      <c r="O190" s="60"/>
      <c r="P190" s="170" t="n">
        <f aca="false">O190*H190</f>
        <v>0</v>
      </c>
      <c r="Q190" s="170" t="n">
        <v>0.016</v>
      </c>
      <c r="R190" s="170" t="n">
        <f aca="false">Q190*H190</f>
        <v>0.016</v>
      </c>
      <c r="S190" s="170" t="n">
        <v>0</v>
      </c>
      <c r="T190" s="171" t="n">
        <f aca="false">S190*H190</f>
        <v>0</v>
      </c>
      <c r="U190" s="22"/>
      <c r="V190" s="22"/>
      <c r="W190" s="22"/>
      <c r="X190" s="22"/>
      <c r="Y190" s="22"/>
      <c r="Z190" s="22"/>
      <c r="AA190" s="22"/>
      <c r="AB190" s="22"/>
      <c r="AC190" s="22"/>
      <c r="AD190" s="22"/>
      <c r="AE190" s="22"/>
      <c r="AR190" s="172" t="s">
        <v>280</v>
      </c>
      <c r="AT190" s="172" t="s">
        <v>277</v>
      </c>
      <c r="AU190" s="172" t="s">
        <v>130</v>
      </c>
      <c r="AY190" s="3" t="s">
        <v>121</v>
      </c>
      <c r="BE190" s="173" t="n">
        <f aca="false">IF(N190="základní",J190,0)</f>
        <v>0</v>
      </c>
      <c r="BF190" s="173" t="n">
        <f aca="false">IF(N190="snížená",J190,0)</f>
        <v>0</v>
      </c>
      <c r="BG190" s="173" t="n">
        <f aca="false">IF(N190="zákl. přenesená",J190,0)</f>
        <v>0</v>
      </c>
      <c r="BH190" s="173" t="n">
        <f aca="false">IF(N190="sníž. přenesená",J190,0)</f>
        <v>0</v>
      </c>
      <c r="BI190" s="173" t="n">
        <f aca="false">IF(N190="nulová",J190,0)</f>
        <v>0</v>
      </c>
      <c r="BJ190" s="3" t="s">
        <v>130</v>
      </c>
      <c r="BK190" s="173" t="n">
        <f aca="false">ROUND(I190*H190,2)</f>
        <v>0</v>
      </c>
      <c r="BL190" s="3" t="s">
        <v>200</v>
      </c>
      <c r="BM190" s="172" t="s">
        <v>298</v>
      </c>
    </row>
    <row r="191" s="27" customFormat="true" ht="37.8" hidden="false" customHeight="true" outlineLevel="0" collapsed="false">
      <c r="A191" s="22"/>
      <c r="B191" s="160"/>
      <c r="C191" s="195" t="s">
        <v>299</v>
      </c>
      <c r="D191" s="195" t="s">
        <v>277</v>
      </c>
      <c r="E191" s="196" t="s">
        <v>300</v>
      </c>
      <c r="F191" s="197" t="s">
        <v>301</v>
      </c>
      <c r="G191" s="198" t="s">
        <v>191</v>
      </c>
      <c r="H191" s="199" t="n">
        <v>1</v>
      </c>
      <c r="I191" s="200"/>
      <c r="J191" s="201" t="n">
        <f aca="false">ROUND(I191*H191,2)</f>
        <v>0</v>
      </c>
      <c r="K191" s="197"/>
      <c r="L191" s="202"/>
      <c r="M191" s="203"/>
      <c r="N191" s="204" t="s">
        <v>40</v>
      </c>
      <c r="O191" s="60"/>
      <c r="P191" s="170" t="n">
        <f aca="false">O191*H191</f>
        <v>0</v>
      </c>
      <c r="Q191" s="170" t="n">
        <v>0.016</v>
      </c>
      <c r="R191" s="170" t="n">
        <f aca="false">Q191*H191</f>
        <v>0.016</v>
      </c>
      <c r="S191" s="170" t="n">
        <v>0</v>
      </c>
      <c r="T191" s="171" t="n">
        <f aca="false">S191*H191</f>
        <v>0</v>
      </c>
      <c r="U191" s="22"/>
      <c r="V191" s="22"/>
      <c r="W191" s="22"/>
      <c r="X191" s="22"/>
      <c r="Y191" s="22"/>
      <c r="Z191" s="22"/>
      <c r="AA191" s="22"/>
      <c r="AB191" s="22"/>
      <c r="AC191" s="22"/>
      <c r="AD191" s="22"/>
      <c r="AE191" s="22"/>
      <c r="AR191" s="172" t="s">
        <v>280</v>
      </c>
      <c r="AT191" s="172" t="s">
        <v>277</v>
      </c>
      <c r="AU191" s="172" t="s">
        <v>130</v>
      </c>
      <c r="AY191" s="3" t="s">
        <v>121</v>
      </c>
      <c r="BE191" s="173" t="n">
        <f aca="false">IF(N191="základní",J191,0)</f>
        <v>0</v>
      </c>
      <c r="BF191" s="173" t="n">
        <f aca="false">IF(N191="snížená",J191,0)</f>
        <v>0</v>
      </c>
      <c r="BG191" s="173" t="n">
        <f aca="false">IF(N191="zákl. přenesená",J191,0)</f>
        <v>0</v>
      </c>
      <c r="BH191" s="173" t="n">
        <f aca="false">IF(N191="sníž. přenesená",J191,0)</f>
        <v>0</v>
      </c>
      <c r="BI191" s="173" t="n">
        <f aca="false">IF(N191="nulová",J191,0)</f>
        <v>0</v>
      </c>
      <c r="BJ191" s="3" t="s">
        <v>130</v>
      </c>
      <c r="BK191" s="173" t="n">
        <f aca="false">ROUND(I191*H191,2)</f>
        <v>0</v>
      </c>
      <c r="BL191" s="3" t="s">
        <v>200</v>
      </c>
      <c r="BM191" s="172" t="s">
        <v>302</v>
      </c>
    </row>
    <row r="192" s="27" customFormat="true" ht="24.15" hidden="false" customHeight="true" outlineLevel="0" collapsed="false">
      <c r="A192" s="22"/>
      <c r="B192" s="160"/>
      <c r="C192" s="161" t="s">
        <v>303</v>
      </c>
      <c r="D192" s="161" t="s">
        <v>124</v>
      </c>
      <c r="E192" s="162" t="s">
        <v>304</v>
      </c>
      <c r="F192" s="163" t="s">
        <v>305</v>
      </c>
      <c r="G192" s="164" t="s">
        <v>168</v>
      </c>
      <c r="H192" s="165" t="n">
        <v>2</v>
      </c>
      <c r="I192" s="166"/>
      <c r="J192" s="167" t="n">
        <f aca="false">ROUND(I192*H192,2)</f>
        <v>0</v>
      </c>
      <c r="K192" s="163"/>
      <c r="L192" s="23"/>
      <c r="M192" s="168"/>
      <c r="N192" s="169" t="s">
        <v>40</v>
      </c>
      <c r="O192" s="60"/>
      <c r="P192" s="170" t="n">
        <f aca="false">O192*H192</f>
        <v>0</v>
      </c>
      <c r="Q192" s="170" t="n">
        <v>0</v>
      </c>
      <c r="R192" s="170" t="n">
        <f aca="false">Q192*H192</f>
        <v>0</v>
      </c>
      <c r="S192" s="170" t="n">
        <v>0.0018</v>
      </c>
      <c r="T192" s="171" t="n">
        <f aca="false">S192*H192</f>
        <v>0.0036</v>
      </c>
      <c r="U192" s="22"/>
      <c r="V192" s="22"/>
      <c r="W192" s="22"/>
      <c r="X192" s="22"/>
      <c r="Y192" s="22"/>
      <c r="Z192" s="22"/>
      <c r="AA192" s="22"/>
      <c r="AB192" s="22"/>
      <c r="AC192" s="22"/>
      <c r="AD192" s="22"/>
      <c r="AE192" s="22"/>
      <c r="AR192" s="172" t="s">
        <v>200</v>
      </c>
      <c r="AT192" s="172" t="s">
        <v>124</v>
      </c>
      <c r="AU192" s="172" t="s">
        <v>130</v>
      </c>
      <c r="AY192" s="3" t="s">
        <v>121</v>
      </c>
      <c r="BE192" s="173" t="n">
        <f aca="false">IF(N192="základní",J192,0)</f>
        <v>0</v>
      </c>
      <c r="BF192" s="173" t="n">
        <f aca="false">IF(N192="snížená",J192,0)</f>
        <v>0</v>
      </c>
      <c r="BG192" s="173" t="n">
        <f aca="false">IF(N192="zákl. přenesená",J192,0)</f>
        <v>0</v>
      </c>
      <c r="BH192" s="173" t="n">
        <f aca="false">IF(N192="sníž. přenesená",J192,0)</f>
        <v>0</v>
      </c>
      <c r="BI192" s="173" t="n">
        <f aca="false">IF(N192="nulová",J192,0)</f>
        <v>0</v>
      </c>
      <c r="BJ192" s="3" t="s">
        <v>130</v>
      </c>
      <c r="BK192" s="173" t="n">
        <f aca="false">ROUND(I192*H192,2)</f>
        <v>0</v>
      </c>
      <c r="BL192" s="3" t="s">
        <v>200</v>
      </c>
      <c r="BM192" s="172" t="s">
        <v>306</v>
      </c>
    </row>
    <row r="193" s="27" customFormat="true" ht="16.5" hidden="false" customHeight="true" outlineLevel="0" collapsed="false">
      <c r="A193" s="22"/>
      <c r="B193" s="160"/>
      <c r="C193" s="161" t="s">
        <v>307</v>
      </c>
      <c r="D193" s="161" t="s">
        <v>124</v>
      </c>
      <c r="E193" s="162" t="s">
        <v>308</v>
      </c>
      <c r="F193" s="163" t="s">
        <v>309</v>
      </c>
      <c r="G193" s="164" t="s">
        <v>168</v>
      </c>
      <c r="H193" s="165" t="n">
        <v>5</v>
      </c>
      <c r="I193" s="166"/>
      <c r="J193" s="167" t="n">
        <f aca="false">ROUND(I193*H193,2)</f>
        <v>0</v>
      </c>
      <c r="K193" s="163"/>
      <c r="L193" s="23"/>
      <c r="M193" s="168"/>
      <c r="N193" s="169" t="s">
        <v>40</v>
      </c>
      <c r="O193" s="60"/>
      <c r="P193" s="170" t="n">
        <f aca="false">O193*H193</f>
        <v>0</v>
      </c>
      <c r="Q193" s="170" t="n">
        <v>0</v>
      </c>
      <c r="R193" s="170" t="n">
        <f aca="false">Q193*H193</f>
        <v>0</v>
      </c>
      <c r="S193" s="170" t="n">
        <v>0.0018</v>
      </c>
      <c r="T193" s="171" t="n">
        <f aca="false">S193*H193</f>
        <v>0.009</v>
      </c>
      <c r="U193" s="22"/>
      <c r="V193" s="22"/>
      <c r="W193" s="22"/>
      <c r="X193" s="22"/>
      <c r="Y193" s="22"/>
      <c r="Z193" s="22"/>
      <c r="AA193" s="22"/>
      <c r="AB193" s="22"/>
      <c r="AC193" s="22"/>
      <c r="AD193" s="22"/>
      <c r="AE193" s="22"/>
      <c r="AR193" s="172" t="s">
        <v>200</v>
      </c>
      <c r="AT193" s="172" t="s">
        <v>124</v>
      </c>
      <c r="AU193" s="172" t="s">
        <v>130</v>
      </c>
      <c r="AY193" s="3" t="s">
        <v>121</v>
      </c>
      <c r="BE193" s="173" t="n">
        <f aca="false">IF(N193="základní",J193,0)</f>
        <v>0</v>
      </c>
      <c r="BF193" s="173" t="n">
        <f aca="false">IF(N193="snížená",J193,0)</f>
        <v>0</v>
      </c>
      <c r="BG193" s="173" t="n">
        <f aca="false">IF(N193="zákl. přenesená",J193,0)</f>
        <v>0</v>
      </c>
      <c r="BH193" s="173" t="n">
        <f aca="false">IF(N193="sníž. přenesená",J193,0)</f>
        <v>0</v>
      </c>
      <c r="BI193" s="173" t="n">
        <f aca="false">IF(N193="nulová",J193,0)</f>
        <v>0</v>
      </c>
      <c r="BJ193" s="3" t="s">
        <v>130</v>
      </c>
      <c r="BK193" s="173" t="n">
        <f aca="false">ROUND(I193*H193,2)</f>
        <v>0</v>
      </c>
      <c r="BL193" s="3" t="s">
        <v>200</v>
      </c>
      <c r="BM193" s="172" t="s">
        <v>310</v>
      </c>
    </row>
    <row r="194" s="27" customFormat="true" ht="24.15" hidden="false" customHeight="true" outlineLevel="0" collapsed="false">
      <c r="A194" s="22"/>
      <c r="B194" s="160"/>
      <c r="C194" s="161" t="s">
        <v>311</v>
      </c>
      <c r="D194" s="161" t="s">
        <v>124</v>
      </c>
      <c r="E194" s="162" t="s">
        <v>312</v>
      </c>
      <c r="F194" s="163" t="s">
        <v>313</v>
      </c>
      <c r="G194" s="164" t="s">
        <v>168</v>
      </c>
      <c r="H194" s="165" t="n">
        <v>1</v>
      </c>
      <c r="I194" s="166"/>
      <c r="J194" s="167" t="n">
        <f aca="false">ROUND(I194*H194,2)</f>
        <v>0</v>
      </c>
      <c r="K194" s="163"/>
      <c r="L194" s="23"/>
      <c r="M194" s="168"/>
      <c r="N194" s="169" t="s">
        <v>40</v>
      </c>
      <c r="O194" s="60"/>
      <c r="P194" s="170" t="n">
        <f aca="false">O194*H194</f>
        <v>0</v>
      </c>
      <c r="Q194" s="170" t="n">
        <v>0</v>
      </c>
      <c r="R194" s="170" t="n">
        <f aca="false">Q194*H194</f>
        <v>0</v>
      </c>
      <c r="S194" s="170" t="n">
        <v>0.0018</v>
      </c>
      <c r="T194" s="171" t="n">
        <f aca="false">S194*H194</f>
        <v>0.0018</v>
      </c>
      <c r="U194" s="22"/>
      <c r="V194" s="22"/>
      <c r="W194" s="22"/>
      <c r="X194" s="22"/>
      <c r="Y194" s="22"/>
      <c r="Z194" s="22"/>
      <c r="AA194" s="22"/>
      <c r="AB194" s="22"/>
      <c r="AC194" s="22"/>
      <c r="AD194" s="22"/>
      <c r="AE194" s="22"/>
      <c r="AR194" s="172" t="s">
        <v>200</v>
      </c>
      <c r="AT194" s="172" t="s">
        <v>124</v>
      </c>
      <c r="AU194" s="172" t="s">
        <v>130</v>
      </c>
      <c r="AY194" s="3" t="s">
        <v>121</v>
      </c>
      <c r="BE194" s="173" t="n">
        <f aca="false">IF(N194="základní",J194,0)</f>
        <v>0</v>
      </c>
      <c r="BF194" s="173" t="n">
        <f aca="false">IF(N194="snížená",J194,0)</f>
        <v>0</v>
      </c>
      <c r="BG194" s="173" t="n">
        <f aca="false">IF(N194="zákl. přenesená",J194,0)</f>
        <v>0</v>
      </c>
      <c r="BH194" s="173" t="n">
        <f aca="false">IF(N194="sníž. přenesená",J194,0)</f>
        <v>0</v>
      </c>
      <c r="BI194" s="173" t="n">
        <f aca="false">IF(N194="nulová",J194,0)</f>
        <v>0</v>
      </c>
      <c r="BJ194" s="3" t="s">
        <v>130</v>
      </c>
      <c r="BK194" s="173" t="n">
        <f aca="false">ROUND(I194*H194,2)</f>
        <v>0</v>
      </c>
      <c r="BL194" s="3" t="s">
        <v>200</v>
      </c>
      <c r="BM194" s="172" t="s">
        <v>314</v>
      </c>
    </row>
    <row r="195" s="27" customFormat="true" ht="24.15" hidden="false" customHeight="true" outlineLevel="0" collapsed="false">
      <c r="A195" s="22"/>
      <c r="B195" s="160"/>
      <c r="C195" s="161" t="s">
        <v>315</v>
      </c>
      <c r="D195" s="161" t="s">
        <v>124</v>
      </c>
      <c r="E195" s="162" t="s">
        <v>316</v>
      </c>
      <c r="F195" s="163" t="s">
        <v>317</v>
      </c>
      <c r="G195" s="164" t="s">
        <v>268</v>
      </c>
      <c r="H195" s="194"/>
      <c r="I195" s="166"/>
      <c r="J195" s="167" t="n">
        <f aca="false">ROUND(I195*H195,2)</f>
        <v>0</v>
      </c>
      <c r="K195" s="163" t="s">
        <v>128</v>
      </c>
      <c r="L195" s="23"/>
      <c r="M195" s="168"/>
      <c r="N195" s="169" t="s">
        <v>40</v>
      </c>
      <c r="O195" s="60"/>
      <c r="P195" s="170" t="n">
        <f aca="false">O195*H195</f>
        <v>0</v>
      </c>
      <c r="Q195" s="170" t="n">
        <v>0</v>
      </c>
      <c r="R195" s="170" t="n">
        <f aca="false">Q195*H195</f>
        <v>0</v>
      </c>
      <c r="S195" s="170" t="n">
        <v>0</v>
      </c>
      <c r="T195" s="171" t="n">
        <f aca="false">S195*H195</f>
        <v>0</v>
      </c>
      <c r="U195" s="22"/>
      <c r="V195" s="22"/>
      <c r="W195" s="22"/>
      <c r="X195" s="22"/>
      <c r="Y195" s="22"/>
      <c r="Z195" s="22"/>
      <c r="AA195" s="22"/>
      <c r="AB195" s="22"/>
      <c r="AC195" s="22"/>
      <c r="AD195" s="22"/>
      <c r="AE195" s="22"/>
      <c r="AR195" s="172" t="s">
        <v>200</v>
      </c>
      <c r="AT195" s="172" t="s">
        <v>124</v>
      </c>
      <c r="AU195" s="172" t="s">
        <v>130</v>
      </c>
      <c r="AY195" s="3" t="s">
        <v>121</v>
      </c>
      <c r="BE195" s="173" t="n">
        <f aca="false">IF(N195="základní",J195,0)</f>
        <v>0</v>
      </c>
      <c r="BF195" s="173" t="n">
        <f aca="false">IF(N195="snížená",J195,0)</f>
        <v>0</v>
      </c>
      <c r="BG195" s="173" t="n">
        <f aca="false">IF(N195="zákl. přenesená",J195,0)</f>
        <v>0</v>
      </c>
      <c r="BH195" s="173" t="n">
        <f aca="false">IF(N195="sníž. přenesená",J195,0)</f>
        <v>0</v>
      </c>
      <c r="BI195" s="173" t="n">
        <f aca="false">IF(N195="nulová",J195,0)</f>
        <v>0</v>
      </c>
      <c r="BJ195" s="3" t="s">
        <v>130</v>
      </c>
      <c r="BK195" s="173" t="n">
        <f aca="false">ROUND(I195*H195,2)</f>
        <v>0</v>
      </c>
      <c r="BL195" s="3" t="s">
        <v>200</v>
      </c>
      <c r="BM195" s="172" t="s">
        <v>318</v>
      </c>
    </row>
    <row r="196" s="146" customFormat="true" ht="22.8" hidden="false" customHeight="true" outlineLevel="0" collapsed="false">
      <c r="B196" s="147"/>
      <c r="D196" s="148" t="s">
        <v>73</v>
      </c>
      <c r="E196" s="158" t="s">
        <v>319</v>
      </c>
      <c r="F196" s="158" t="s">
        <v>320</v>
      </c>
      <c r="I196" s="150"/>
      <c r="J196" s="159" t="n">
        <f aca="false">BK196</f>
        <v>0</v>
      </c>
      <c r="L196" s="147"/>
      <c r="M196" s="152"/>
      <c r="N196" s="153"/>
      <c r="O196" s="153"/>
      <c r="P196" s="154" t="n">
        <f aca="false">SUM(P197:P200)</f>
        <v>0</v>
      </c>
      <c r="Q196" s="153"/>
      <c r="R196" s="154" t="n">
        <f aca="false">SUM(R197:R200)</f>
        <v>0</v>
      </c>
      <c r="S196" s="153"/>
      <c r="T196" s="155" t="n">
        <f aca="false">SUM(T197:T200)</f>
        <v>0.3917</v>
      </c>
      <c r="AR196" s="148" t="s">
        <v>130</v>
      </c>
      <c r="AT196" s="156" t="s">
        <v>73</v>
      </c>
      <c r="AU196" s="156" t="s">
        <v>79</v>
      </c>
      <c r="AY196" s="148" t="s">
        <v>121</v>
      </c>
      <c r="BK196" s="157" t="n">
        <f aca="false">SUM(BK197:BK200)</f>
        <v>0</v>
      </c>
    </row>
    <row r="197" s="27" customFormat="true" ht="24.15" hidden="false" customHeight="true" outlineLevel="0" collapsed="false">
      <c r="A197" s="22"/>
      <c r="B197" s="160"/>
      <c r="C197" s="161" t="s">
        <v>321</v>
      </c>
      <c r="D197" s="161" t="s">
        <v>124</v>
      </c>
      <c r="E197" s="162" t="s">
        <v>322</v>
      </c>
      <c r="F197" s="163" t="s">
        <v>323</v>
      </c>
      <c r="G197" s="164" t="s">
        <v>324</v>
      </c>
      <c r="H197" s="165" t="n">
        <v>52.2</v>
      </c>
      <c r="I197" s="166"/>
      <c r="J197" s="167" t="n">
        <f aca="false">ROUND(I197*H197,2)</f>
        <v>0</v>
      </c>
      <c r="K197" s="163" t="s">
        <v>128</v>
      </c>
      <c r="L197" s="23"/>
      <c r="M197" s="168"/>
      <c r="N197" s="169" t="s">
        <v>40</v>
      </c>
      <c r="O197" s="60"/>
      <c r="P197" s="170" t="n">
        <f aca="false">O197*H197</f>
        <v>0</v>
      </c>
      <c r="Q197" s="170" t="n">
        <v>0</v>
      </c>
      <c r="R197" s="170" t="n">
        <f aca="false">Q197*H197</f>
        <v>0</v>
      </c>
      <c r="S197" s="170" t="n">
        <v>0.001</v>
      </c>
      <c r="T197" s="171" t="n">
        <f aca="false">S197*H197</f>
        <v>0.0522</v>
      </c>
      <c r="U197" s="22"/>
      <c r="V197" s="22"/>
      <c r="W197" s="22"/>
      <c r="X197" s="22"/>
      <c r="Y197" s="22"/>
      <c r="Z197" s="22"/>
      <c r="AA197" s="22"/>
      <c r="AB197" s="22"/>
      <c r="AC197" s="22"/>
      <c r="AD197" s="22"/>
      <c r="AE197" s="22"/>
      <c r="AR197" s="172" t="s">
        <v>200</v>
      </c>
      <c r="AT197" s="172" t="s">
        <v>124</v>
      </c>
      <c r="AU197" s="172" t="s">
        <v>130</v>
      </c>
      <c r="AY197" s="3" t="s">
        <v>121</v>
      </c>
      <c r="BE197" s="173" t="n">
        <f aca="false">IF(N197="základní",J197,0)</f>
        <v>0</v>
      </c>
      <c r="BF197" s="173" t="n">
        <f aca="false">IF(N197="snížená",J197,0)</f>
        <v>0</v>
      </c>
      <c r="BG197" s="173" t="n">
        <f aca="false">IF(N197="zákl. přenesená",J197,0)</f>
        <v>0</v>
      </c>
      <c r="BH197" s="173" t="n">
        <f aca="false">IF(N197="sníž. přenesená",J197,0)</f>
        <v>0</v>
      </c>
      <c r="BI197" s="173" t="n">
        <f aca="false">IF(N197="nulová",J197,0)</f>
        <v>0</v>
      </c>
      <c r="BJ197" s="3" t="s">
        <v>130</v>
      </c>
      <c r="BK197" s="173" t="n">
        <f aca="false">ROUND(I197*H197,2)</f>
        <v>0</v>
      </c>
      <c r="BL197" s="3" t="s">
        <v>200</v>
      </c>
      <c r="BM197" s="172" t="s">
        <v>325</v>
      </c>
    </row>
    <row r="198" s="174" customFormat="true" ht="12.8" hidden="false" customHeight="false" outlineLevel="0" collapsed="false">
      <c r="B198" s="175"/>
      <c r="D198" s="176" t="s">
        <v>132</v>
      </c>
      <c r="E198" s="177"/>
      <c r="F198" s="178" t="s">
        <v>326</v>
      </c>
      <c r="H198" s="179" t="n">
        <v>52.2</v>
      </c>
      <c r="I198" s="180"/>
      <c r="L198" s="175"/>
      <c r="M198" s="181"/>
      <c r="N198" s="182"/>
      <c r="O198" s="182"/>
      <c r="P198" s="182"/>
      <c r="Q198" s="182"/>
      <c r="R198" s="182"/>
      <c r="S198" s="182"/>
      <c r="T198" s="183"/>
      <c r="AT198" s="177" t="s">
        <v>132</v>
      </c>
      <c r="AU198" s="177" t="s">
        <v>130</v>
      </c>
      <c r="AV198" s="174" t="s">
        <v>130</v>
      </c>
      <c r="AW198" s="174" t="s">
        <v>31</v>
      </c>
      <c r="AX198" s="174" t="s">
        <v>79</v>
      </c>
      <c r="AY198" s="177" t="s">
        <v>121</v>
      </c>
    </row>
    <row r="199" s="27" customFormat="true" ht="21.75" hidden="false" customHeight="true" outlineLevel="0" collapsed="false">
      <c r="A199" s="22"/>
      <c r="B199" s="160"/>
      <c r="C199" s="161" t="s">
        <v>327</v>
      </c>
      <c r="D199" s="161" t="s">
        <v>124</v>
      </c>
      <c r="E199" s="162" t="s">
        <v>328</v>
      </c>
      <c r="F199" s="163" t="s">
        <v>329</v>
      </c>
      <c r="G199" s="164" t="s">
        <v>127</v>
      </c>
      <c r="H199" s="165" t="n">
        <v>48.5</v>
      </c>
      <c r="I199" s="166"/>
      <c r="J199" s="167" t="n">
        <f aca="false">ROUND(I199*H199,2)</f>
        <v>0</v>
      </c>
      <c r="K199" s="163" t="s">
        <v>128</v>
      </c>
      <c r="L199" s="23"/>
      <c r="M199" s="168"/>
      <c r="N199" s="169" t="s">
        <v>40</v>
      </c>
      <c r="O199" s="60"/>
      <c r="P199" s="170" t="n">
        <f aca="false">O199*H199</f>
        <v>0</v>
      </c>
      <c r="Q199" s="170" t="n">
        <v>0</v>
      </c>
      <c r="R199" s="170" t="n">
        <f aca="false">Q199*H199</f>
        <v>0</v>
      </c>
      <c r="S199" s="170" t="n">
        <v>0.007</v>
      </c>
      <c r="T199" s="171" t="n">
        <f aca="false">S199*H199</f>
        <v>0.3395</v>
      </c>
      <c r="U199" s="22"/>
      <c r="V199" s="22"/>
      <c r="W199" s="22"/>
      <c r="X199" s="22"/>
      <c r="Y199" s="22"/>
      <c r="Z199" s="22"/>
      <c r="AA199" s="22"/>
      <c r="AB199" s="22"/>
      <c r="AC199" s="22"/>
      <c r="AD199" s="22"/>
      <c r="AE199" s="22"/>
      <c r="AR199" s="172" t="s">
        <v>200</v>
      </c>
      <c r="AT199" s="172" t="s">
        <v>124</v>
      </c>
      <c r="AU199" s="172" t="s">
        <v>130</v>
      </c>
      <c r="AY199" s="3" t="s">
        <v>121</v>
      </c>
      <c r="BE199" s="173" t="n">
        <f aca="false">IF(N199="základní",J199,0)</f>
        <v>0</v>
      </c>
      <c r="BF199" s="173" t="n">
        <f aca="false">IF(N199="snížená",J199,0)</f>
        <v>0</v>
      </c>
      <c r="BG199" s="173" t="n">
        <f aca="false">IF(N199="zákl. přenesená",J199,0)</f>
        <v>0</v>
      </c>
      <c r="BH199" s="173" t="n">
        <f aca="false">IF(N199="sníž. přenesená",J199,0)</f>
        <v>0</v>
      </c>
      <c r="BI199" s="173" t="n">
        <f aca="false">IF(N199="nulová",J199,0)</f>
        <v>0</v>
      </c>
      <c r="BJ199" s="3" t="s">
        <v>130</v>
      </c>
      <c r="BK199" s="173" t="n">
        <f aca="false">ROUND(I199*H199,2)</f>
        <v>0</v>
      </c>
      <c r="BL199" s="3" t="s">
        <v>200</v>
      </c>
      <c r="BM199" s="172" t="s">
        <v>330</v>
      </c>
    </row>
    <row r="200" s="174" customFormat="true" ht="12.8" hidden="false" customHeight="false" outlineLevel="0" collapsed="false">
      <c r="B200" s="175"/>
      <c r="D200" s="176" t="s">
        <v>132</v>
      </c>
      <c r="E200" s="177"/>
      <c r="F200" s="178" t="s">
        <v>331</v>
      </c>
      <c r="H200" s="179" t="n">
        <v>48.5</v>
      </c>
      <c r="I200" s="180"/>
      <c r="L200" s="175"/>
      <c r="M200" s="181"/>
      <c r="N200" s="182"/>
      <c r="O200" s="182"/>
      <c r="P200" s="182"/>
      <c r="Q200" s="182"/>
      <c r="R200" s="182"/>
      <c r="S200" s="182"/>
      <c r="T200" s="183"/>
      <c r="AT200" s="177" t="s">
        <v>132</v>
      </c>
      <c r="AU200" s="177" t="s">
        <v>130</v>
      </c>
      <c r="AV200" s="174" t="s">
        <v>130</v>
      </c>
      <c r="AW200" s="174" t="s">
        <v>31</v>
      </c>
      <c r="AX200" s="174" t="s">
        <v>79</v>
      </c>
      <c r="AY200" s="177" t="s">
        <v>121</v>
      </c>
    </row>
    <row r="201" s="146" customFormat="true" ht="22.8" hidden="false" customHeight="true" outlineLevel="0" collapsed="false">
      <c r="B201" s="147"/>
      <c r="D201" s="148" t="s">
        <v>73</v>
      </c>
      <c r="E201" s="158" t="s">
        <v>332</v>
      </c>
      <c r="F201" s="158" t="s">
        <v>333</v>
      </c>
      <c r="I201" s="150"/>
      <c r="J201" s="159" t="n">
        <f aca="false">BK201</f>
        <v>0</v>
      </c>
      <c r="L201" s="147"/>
      <c r="M201" s="152"/>
      <c r="N201" s="153"/>
      <c r="O201" s="153"/>
      <c r="P201" s="154" t="n">
        <f aca="false">SUM(P202:P212)</f>
        <v>0</v>
      </c>
      <c r="Q201" s="153"/>
      <c r="R201" s="154" t="n">
        <f aca="false">SUM(R202:R212)</f>
        <v>0.3780982</v>
      </c>
      <c r="S201" s="153"/>
      <c r="T201" s="155" t="n">
        <f aca="false">SUM(T202:T212)</f>
        <v>0</v>
      </c>
      <c r="AR201" s="148" t="s">
        <v>130</v>
      </c>
      <c r="AT201" s="156" t="s">
        <v>73</v>
      </c>
      <c r="AU201" s="156" t="s">
        <v>79</v>
      </c>
      <c r="AY201" s="148" t="s">
        <v>121</v>
      </c>
      <c r="BK201" s="157" t="n">
        <f aca="false">SUM(BK202:BK212)</f>
        <v>0</v>
      </c>
    </row>
    <row r="202" s="27" customFormat="true" ht="24.15" hidden="false" customHeight="true" outlineLevel="0" collapsed="false">
      <c r="A202" s="22"/>
      <c r="B202" s="160"/>
      <c r="C202" s="161" t="s">
        <v>334</v>
      </c>
      <c r="D202" s="161" t="s">
        <v>124</v>
      </c>
      <c r="E202" s="162" t="s">
        <v>335</v>
      </c>
      <c r="F202" s="163" t="s">
        <v>336</v>
      </c>
      <c r="G202" s="164" t="s">
        <v>127</v>
      </c>
      <c r="H202" s="165" t="n">
        <v>48.5</v>
      </c>
      <c r="I202" s="166"/>
      <c r="J202" s="167" t="n">
        <f aca="false">ROUND(I202*H202,2)</f>
        <v>0</v>
      </c>
      <c r="K202" s="163" t="s">
        <v>128</v>
      </c>
      <c r="L202" s="23"/>
      <c r="M202" s="168"/>
      <c r="N202" s="169" t="s">
        <v>40</v>
      </c>
      <c r="O202" s="60"/>
      <c r="P202" s="170" t="n">
        <f aca="false">O202*H202</f>
        <v>0</v>
      </c>
      <c r="Q202" s="170" t="n">
        <v>0</v>
      </c>
      <c r="R202" s="170" t="n">
        <f aca="false">Q202*H202</f>
        <v>0</v>
      </c>
      <c r="S202" s="170" t="n">
        <v>0</v>
      </c>
      <c r="T202" s="171" t="n">
        <f aca="false">S202*H202</f>
        <v>0</v>
      </c>
      <c r="U202" s="22"/>
      <c r="V202" s="22"/>
      <c r="W202" s="22"/>
      <c r="X202" s="22"/>
      <c r="Y202" s="22"/>
      <c r="Z202" s="22"/>
      <c r="AA202" s="22"/>
      <c r="AB202" s="22"/>
      <c r="AC202" s="22"/>
      <c r="AD202" s="22"/>
      <c r="AE202" s="22"/>
      <c r="AR202" s="172" t="s">
        <v>200</v>
      </c>
      <c r="AT202" s="172" t="s">
        <v>124</v>
      </c>
      <c r="AU202" s="172" t="s">
        <v>130</v>
      </c>
      <c r="AY202" s="3" t="s">
        <v>121</v>
      </c>
      <c r="BE202" s="173" t="n">
        <f aca="false">IF(N202="základní",J202,0)</f>
        <v>0</v>
      </c>
      <c r="BF202" s="173" t="n">
        <f aca="false">IF(N202="snížená",J202,0)</f>
        <v>0</v>
      </c>
      <c r="BG202" s="173" t="n">
        <f aca="false">IF(N202="zákl. přenesená",J202,0)</f>
        <v>0</v>
      </c>
      <c r="BH202" s="173" t="n">
        <f aca="false">IF(N202="sníž. přenesená",J202,0)</f>
        <v>0</v>
      </c>
      <c r="BI202" s="173" t="n">
        <f aca="false">IF(N202="nulová",J202,0)</f>
        <v>0</v>
      </c>
      <c r="BJ202" s="3" t="s">
        <v>130</v>
      </c>
      <c r="BK202" s="173" t="n">
        <f aca="false">ROUND(I202*H202,2)</f>
        <v>0</v>
      </c>
      <c r="BL202" s="3" t="s">
        <v>200</v>
      </c>
      <c r="BM202" s="172" t="s">
        <v>337</v>
      </c>
    </row>
    <row r="203" s="27" customFormat="true" ht="16.5" hidden="false" customHeight="true" outlineLevel="0" collapsed="false">
      <c r="A203" s="22"/>
      <c r="B203" s="160"/>
      <c r="C203" s="161" t="s">
        <v>338</v>
      </c>
      <c r="D203" s="161" t="s">
        <v>124</v>
      </c>
      <c r="E203" s="162" t="s">
        <v>339</v>
      </c>
      <c r="F203" s="163" t="s">
        <v>340</v>
      </c>
      <c r="G203" s="164" t="s">
        <v>127</v>
      </c>
      <c r="H203" s="165" t="n">
        <v>48.5</v>
      </c>
      <c r="I203" s="166"/>
      <c r="J203" s="167" t="n">
        <f aca="false">ROUND(I203*H203,2)</f>
        <v>0</v>
      </c>
      <c r="K203" s="163" t="s">
        <v>128</v>
      </c>
      <c r="L203" s="23"/>
      <c r="M203" s="168"/>
      <c r="N203" s="169" t="s">
        <v>40</v>
      </c>
      <c r="O203" s="60"/>
      <c r="P203" s="170" t="n">
        <f aca="false">O203*H203</f>
        <v>0</v>
      </c>
      <c r="Q203" s="170" t="n">
        <v>0</v>
      </c>
      <c r="R203" s="170" t="n">
        <f aca="false">Q203*H203</f>
        <v>0</v>
      </c>
      <c r="S203" s="170" t="n">
        <v>0</v>
      </c>
      <c r="T203" s="171" t="n">
        <f aca="false">S203*H203</f>
        <v>0</v>
      </c>
      <c r="U203" s="22"/>
      <c r="V203" s="22"/>
      <c r="W203" s="22"/>
      <c r="X203" s="22"/>
      <c r="Y203" s="22"/>
      <c r="Z203" s="22"/>
      <c r="AA203" s="22"/>
      <c r="AB203" s="22"/>
      <c r="AC203" s="22"/>
      <c r="AD203" s="22"/>
      <c r="AE203" s="22"/>
      <c r="AR203" s="172" t="s">
        <v>200</v>
      </c>
      <c r="AT203" s="172" t="s">
        <v>124</v>
      </c>
      <c r="AU203" s="172" t="s">
        <v>130</v>
      </c>
      <c r="AY203" s="3" t="s">
        <v>121</v>
      </c>
      <c r="BE203" s="173" t="n">
        <f aca="false">IF(N203="základní",J203,0)</f>
        <v>0</v>
      </c>
      <c r="BF203" s="173" t="n">
        <f aca="false">IF(N203="snížená",J203,0)</f>
        <v>0</v>
      </c>
      <c r="BG203" s="173" t="n">
        <f aca="false">IF(N203="zákl. přenesená",J203,0)</f>
        <v>0</v>
      </c>
      <c r="BH203" s="173" t="n">
        <f aca="false">IF(N203="sníž. přenesená",J203,0)</f>
        <v>0</v>
      </c>
      <c r="BI203" s="173" t="n">
        <f aca="false">IF(N203="nulová",J203,0)</f>
        <v>0</v>
      </c>
      <c r="BJ203" s="3" t="s">
        <v>130</v>
      </c>
      <c r="BK203" s="173" t="n">
        <f aca="false">ROUND(I203*H203,2)</f>
        <v>0</v>
      </c>
      <c r="BL203" s="3" t="s">
        <v>200</v>
      </c>
      <c r="BM203" s="172" t="s">
        <v>341</v>
      </c>
    </row>
    <row r="204" s="27" customFormat="true" ht="24.15" hidden="false" customHeight="true" outlineLevel="0" collapsed="false">
      <c r="A204" s="22"/>
      <c r="B204" s="160"/>
      <c r="C204" s="161" t="s">
        <v>342</v>
      </c>
      <c r="D204" s="161" t="s">
        <v>124</v>
      </c>
      <c r="E204" s="162" t="s">
        <v>343</v>
      </c>
      <c r="F204" s="163" t="s">
        <v>344</v>
      </c>
      <c r="G204" s="164" t="s">
        <v>127</v>
      </c>
      <c r="H204" s="165" t="n">
        <v>48.5</v>
      </c>
      <c r="I204" s="166"/>
      <c r="J204" s="167" t="n">
        <f aca="false">ROUND(I204*H204,2)</f>
        <v>0</v>
      </c>
      <c r="K204" s="163" t="s">
        <v>128</v>
      </c>
      <c r="L204" s="23"/>
      <c r="M204" s="168"/>
      <c r="N204" s="169" t="s">
        <v>40</v>
      </c>
      <c r="O204" s="60"/>
      <c r="P204" s="170" t="n">
        <f aca="false">O204*H204</f>
        <v>0</v>
      </c>
      <c r="Q204" s="170" t="n">
        <v>3E-005</v>
      </c>
      <c r="R204" s="170" t="n">
        <f aca="false">Q204*H204</f>
        <v>0.001455</v>
      </c>
      <c r="S204" s="170" t="n">
        <v>0</v>
      </c>
      <c r="T204" s="171" t="n">
        <f aca="false">S204*H204</f>
        <v>0</v>
      </c>
      <c r="U204" s="22"/>
      <c r="V204" s="22"/>
      <c r="W204" s="22"/>
      <c r="X204" s="22"/>
      <c r="Y204" s="22"/>
      <c r="Z204" s="22"/>
      <c r="AA204" s="22"/>
      <c r="AB204" s="22"/>
      <c r="AC204" s="22"/>
      <c r="AD204" s="22"/>
      <c r="AE204" s="22"/>
      <c r="AR204" s="172" t="s">
        <v>200</v>
      </c>
      <c r="AT204" s="172" t="s">
        <v>124</v>
      </c>
      <c r="AU204" s="172" t="s">
        <v>130</v>
      </c>
      <c r="AY204" s="3" t="s">
        <v>121</v>
      </c>
      <c r="BE204" s="173" t="n">
        <f aca="false">IF(N204="základní",J204,0)</f>
        <v>0</v>
      </c>
      <c r="BF204" s="173" t="n">
        <f aca="false">IF(N204="snížená",J204,0)</f>
        <v>0</v>
      </c>
      <c r="BG204" s="173" t="n">
        <f aca="false">IF(N204="zákl. přenesená",J204,0)</f>
        <v>0</v>
      </c>
      <c r="BH204" s="173" t="n">
        <f aca="false">IF(N204="sníž. přenesená",J204,0)</f>
        <v>0</v>
      </c>
      <c r="BI204" s="173" t="n">
        <f aca="false">IF(N204="nulová",J204,0)</f>
        <v>0</v>
      </c>
      <c r="BJ204" s="3" t="s">
        <v>130</v>
      </c>
      <c r="BK204" s="173" t="n">
        <f aca="false">ROUND(I204*H204,2)</f>
        <v>0</v>
      </c>
      <c r="BL204" s="3" t="s">
        <v>200</v>
      </c>
      <c r="BM204" s="172" t="s">
        <v>345</v>
      </c>
    </row>
    <row r="205" s="27" customFormat="true" ht="24.15" hidden="false" customHeight="true" outlineLevel="0" collapsed="false">
      <c r="A205" s="22"/>
      <c r="B205" s="160"/>
      <c r="C205" s="161" t="s">
        <v>346</v>
      </c>
      <c r="D205" s="161" t="s">
        <v>124</v>
      </c>
      <c r="E205" s="162" t="s">
        <v>347</v>
      </c>
      <c r="F205" s="163" t="s">
        <v>348</v>
      </c>
      <c r="G205" s="164" t="s">
        <v>127</v>
      </c>
      <c r="H205" s="165" t="n">
        <v>48.5</v>
      </c>
      <c r="I205" s="166"/>
      <c r="J205" s="167" t="n">
        <f aca="false">ROUND(I205*H205,2)</f>
        <v>0</v>
      </c>
      <c r="K205" s="163" t="s">
        <v>128</v>
      </c>
      <c r="L205" s="23"/>
      <c r="M205" s="168"/>
      <c r="N205" s="169" t="s">
        <v>40</v>
      </c>
      <c r="O205" s="60"/>
      <c r="P205" s="170" t="n">
        <f aca="false">O205*H205</f>
        <v>0</v>
      </c>
      <c r="Q205" s="170" t="n">
        <v>0.00455</v>
      </c>
      <c r="R205" s="170" t="n">
        <f aca="false">Q205*H205</f>
        <v>0.220675</v>
      </c>
      <c r="S205" s="170" t="n">
        <v>0</v>
      </c>
      <c r="T205" s="171" t="n">
        <f aca="false">S205*H205</f>
        <v>0</v>
      </c>
      <c r="U205" s="22"/>
      <c r="V205" s="22"/>
      <c r="W205" s="22"/>
      <c r="X205" s="22"/>
      <c r="Y205" s="22"/>
      <c r="Z205" s="22"/>
      <c r="AA205" s="22"/>
      <c r="AB205" s="22"/>
      <c r="AC205" s="22"/>
      <c r="AD205" s="22"/>
      <c r="AE205" s="22"/>
      <c r="AR205" s="172" t="s">
        <v>200</v>
      </c>
      <c r="AT205" s="172" t="s">
        <v>124</v>
      </c>
      <c r="AU205" s="172" t="s">
        <v>130</v>
      </c>
      <c r="AY205" s="3" t="s">
        <v>121</v>
      </c>
      <c r="BE205" s="173" t="n">
        <f aca="false">IF(N205="základní",J205,0)</f>
        <v>0</v>
      </c>
      <c r="BF205" s="173" t="n">
        <f aca="false">IF(N205="snížená",J205,0)</f>
        <v>0</v>
      </c>
      <c r="BG205" s="173" t="n">
        <f aca="false">IF(N205="zákl. přenesená",J205,0)</f>
        <v>0</v>
      </c>
      <c r="BH205" s="173" t="n">
        <f aca="false">IF(N205="sníž. přenesená",J205,0)</f>
        <v>0</v>
      </c>
      <c r="BI205" s="173" t="n">
        <f aca="false">IF(N205="nulová",J205,0)</f>
        <v>0</v>
      </c>
      <c r="BJ205" s="3" t="s">
        <v>130</v>
      </c>
      <c r="BK205" s="173" t="n">
        <f aca="false">ROUND(I205*H205,2)</f>
        <v>0</v>
      </c>
      <c r="BL205" s="3" t="s">
        <v>200</v>
      </c>
      <c r="BM205" s="172" t="s">
        <v>349</v>
      </c>
    </row>
    <row r="206" s="27" customFormat="true" ht="16.5" hidden="false" customHeight="true" outlineLevel="0" collapsed="false">
      <c r="A206" s="22"/>
      <c r="B206" s="160"/>
      <c r="C206" s="161" t="s">
        <v>350</v>
      </c>
      <c r="D206" s="161" t="s">
        <v>124</v>
      </c>
      <c r="E206" s="162" t="s">
        <v>351</v>
      </c>
      <c r="F206" s="163" t="s">
        <v>352</v>
      </c>
      <c r="G206" s="164" t="s">
        <v>127</v>
      </c>
      <c r="H206" s="165" t="n">
        <v>48.5</v>
      </c>
      <c r="I206" s="166"/>
      <c r="J206" s="167" t="n">
        <f aca="false">ROUND(I206*H206,2)</f>
        <v>0</v>
      </c>
      <c r="K206" s="163" t="s">
        <v>128</v>
      </c>
      <c r="L206" s="23"/>
      <c r="M206" s="168"/>
      <c r="N206" s="169" t="s">
        <v>40</v>
      </c>
      <c r="O206" s="60"/>
      <c r="P206" s="170" t="n">
        <f aca="false">O206*H206</f>
        <v>0</v>
      </c>
      <c r="Q206" s="170" t="n">
        <v>0.0003</v>
      </c>
      <c r="R206" s="170" t="n">
        <f aca="false">Q206*H206</f>
        <v>0.01455</v>
      </c>
      <c r="S206" s="170" t="n">
        <v>0</v>
      </c>
      <c r="T206" s="171" t="n">
        <f aca="false">S206*H206</f>
        <v>0</v>
      </c>
      <c r="U206" s="22"/>
      <c r="V206" s="22"/>
      <c r="W206" s="22"/>
      <c r="X206" s="22"/>
      <c r="Y206" s="22"/>
      <c r="Z206" s="22"/>
      <c r="AA206" s="22"/>
      <c r="AB206" s="22"/>
      <c r="AC206" s="22"/>
      <c r="AD206" s="22"/>
      <c r="AE206" s="22"/>
      <c r="AR206" s="172" t="s">
        <v>200</v>
      </c>
      <c r="AT206" s="172" t="s">
        <v>124</v>
      </c>
      <c r="AU206" s="172" t="s">
        <v>130</v>
      </c>
      <c r="AY206" s="3" t="s">
        <v>121</v>
      </c>
      <c r="BE206" s="173" t="n">
        <f aca="false">IF(N206="základní",J206,0)</f>
        <v>0</v>
      </c>
      <c r="BF206" s="173" t="n">
        <f aca="false">IF(N206="snížená",J206,0)</f>
        <v>0</v>
      </c>
      <c r="BG206" s="173" t="n">
        <f aca="false">IF(N206="zákl. přenesená",J206,0)</f>
        <v>0</v>
      </c>
      <c r="BH206" s="173" t="n">
        <f aca="false">IF(N206="sníž. přenesená",J206,0)</f>
        <v>0</v>
      </c>
      <c r="BI206" s="173" t="n">
        <f aca="false">IF(N206="nulová",J206,0)</f>
        <v>0</v>
      </c>
      <c r="BJ206" s="3" t="s">
        <v>130</v>
      </c>
      <c r="BK206" s="173" t="n">
        <f aca="false">ROUND(I206*H206,2)</f>
        <v>0</v>
      </c>
      <c r="BL206" s="3" t="s">
        <v>200</v>
      </c>
      <c r="BM206" s="172" t="s">
        <v>353</v>
      </c>
    </row>
    <row r="207" s="27" customFormat="true" ht="16.5" hidden="false" customHeight="true" outlineLevel="0" collapsed="false">
      <c r="A207" s="22"/>
      <c r="B207" s="160"/>
      <c r="C207" s="195" t="s">
        <v>354</v>
      </c>
      <c r="D207" s="195" t="s">
        <v>277</v>
      </c>
      <c r="E207" s="196" t="s">
        <v>355</v>
      </c>
      <c r="F207" s="197" t="s">
        <v>356</v>
      </c>
      <c r="G207" s="198" t="s">
        <v>127</v>
      </c>
      <c r="H207" s="199" t="n">
        <v>53.35</v>
      </c>
      <c r="I207" s="200"/>
      <c r="J207" s="201" t="n">
        <f aca="false">ROUND(I207*H207,2)</f>
        <v>0</v>
      </c>
      <c r="K207" s="197"/>
      <c r="L207" s="202"/>
      <c r="M207" s="203"/>
      <c r="N207" s="204" t="s">
        <v>40</v>
      </c>
      <c r="O207" s="60"/>
      <c r="P207" s="170" t="n">
        <f aca="false">O207*H207</f>
        <v>0</v>
      </c>
      <c r="Q207" s="170" t="n">
        <v>0.00264</v>
      </c>
      <c r="R207" s="170" t="n">
        <f aca="false">Q207*H207</f>
        <v>0.140844</v>
      </c>
      <c r="S207" s="170" t="n">
        <v>0</v>
      </c>
      <c r="T207" s="171" t="n">
        <f aca="false">S207*H207</f>
        <v>0</v>
      </c>
      <c r="U207" s="22"/>
      <c r="V207" s="22"/>
      <c r="W207" s="22"/>
      <c r="X207" s="22"/>
      <c r="Y207" s="22"/>
      <c r="Z207" s="22"/>
      <c r="AA207" s="22"/>
      <c r="AB207" s="22"/>
      <c r="AC207" s="22"/>
      <c r="AD207" s="22"/>
      <c r="AE207" s="22"/>
      <c r="AR207" s="172" t="s">
        <v>280</v>
      </c>
      <c r="AT207" s="172" t="s">
        <v>277</v>
      </c>
      <c r="AU207" s="172" t="s">
        <v>130</v>
      </c>
      <c r="AY207" s="3" t="s">
        <v>121</v>
      </c>
      <c r="BE207" s="173" t="n">
        <f aca="false">IF(N207="základní",J207,0)</f>
        <v>0</v>
      </c>
      <c r="BF207" s="173" t="n">
        <f aca="false">IF(N207="snížená",J207,0)</f>
        <v>0</v>
      </c>
      <c r="BG207" s="173" t="n">
        <f aca="false">IF(N207="zákl. přenesená",J207,0)</f>
        <v>0</v>
      </c>
      <c r="BH207" s="173" t="n">
        <f aca="false">IF(N207="sníž. přenesená",J207,0)</f>
        <v>0</v>
      </c>
      <c r="BI207" s="173" t="n">
        <f aca="false">IF(N207="nulová",J207,0)</f>
        <v>0</v>
      </c>
      <c r="BJ207" s="3" t="s">
        <v>130</v>
      </c>
      <c r="BK207" s="173" t="n">
        <f aca="false">ROUND(I207*H207,2)</f>
        <v>0</v>
      </c>
      <c r="BL207" s="3" t="s">
        <v>200</v>
      </c>
      <c r="BM207" s="172" t="s">
        <v>357</v>
      </c>
    </row>
    <row r="208" s="174" customFormat="true" ht="12.8" hidden="false" customHeight="false" outlineLevel="0" collapsed="false">
      <c r="B208" s="175"/>
      <c r="D208" s="176" t="s">
        <v>132</v>
      </c>
      <c r="F208" s="178" t="s">
        <v>358</v>
      </c>
      <c r="H208" s="179" t="n">
        <v>53.35</v>
      </c>
      <c r="I208" s="180"/>
      <c r="L208" s="175"/>
      <c r="M208" s="181"/>
      <c r="N208" s="182"/>
      <c r="O208" s="182"/>
      <c r="P208" s="182"/>
      <c r="Q208" s="182"/>
      <c r="R208" s="182"/>
      <c r="S208" s="182"/>
      <c r="T208" s="183"/>
      <c r="AT208" s="177" t="s">
        <v>132</v>
      </c>
      <c r="AU208" s="177" t="s">
        <v>130</v>
      </c>
      <c r="AV208" s="174" t="s">
        <v>130</v>
      </c>
      <c r="AW208" s="174" t="s">
        <v>2</v>
      </c>
      <c r="AX208" s="174" t="s">
        <v>79</v>
      </c>
      <c r="AY208" s="177" t="s">
        <v>121</v>
      </c>
    </row>
    <row r="209" s="27" customFormat="true" ht="24.15" hidden="false" customHeight="true" outlineLevel="0" collapsed="false">
      <c r="A209" s="22"/>
      <c r="B209" s="160"/>
      <c r="C209" s="161" t="s">
        <v>359</v>
      </c>
      <c r="D209" s="161" t="s">
        <v>124</v>
      </c>
      <c r="E209" s="162" t="s">
        <v>360</v>
      </c>
      <c r="F209" s="163" t="s">
        <v>361</v>
      </c>
      <c r="G209" s="164" t="s">
        <v>127</v>
      </c>
      <c r="H209" s="165" t="n">
        <v>48.5</v>
      </c>
      <c r="I209" s="166"/>
      <c r="J209" s="167" t="n">
        <f aca="false">ROUND(I209*H209,2)</f>
        <v>0</v>
      </c>
      <c r="K209" s="163"/>
      <c r="L209" s="23"/>
      <c r="M209" s="168"/>
      <c r="N209" s="169" t="s">
        <v>40</v>
      </c>
      <c r="O209" s="60"/>
      <c r="P209" s="170" t="n">
        <f aca="false">O209*H209</f>
        <v>0</v>
      </c>
      <c r="Q209" s="170" t="n">
        <v>0</v>
      </c>
      <c r="R209" s="170" t="n">
        <f aca="false">Q209*H209</f>
        <v>0</v>
      </c>
      <c r="S209" s="170" t="n">
        <v>0</v>
      </c>
      <c r="T209" s="171" t="n">
        <f aca="false">S209*H209</f>
        <v>0</v>
      </c>
      <c r="U209" s="22"/>
      <c r="V209" s="22"/>
      <c r="W209" s="22"/>
      <c r="X209" s="22"/>
      <c r="Y209" s="22"/>
      <c r="Z209" s="22"/>
      <c r="AA209" s="22"/>
      <c r="AB209" s="22"/>
      <c r="AC209" s="22"/>
      <c r="AD209" s="22"/>
      <c r="AE209" s="22"/>
      <c r="AR209" s="172" t="s">
        <v>200</v>
      </c>
      <c r="AT209" s="172" t="s">
        <v>124</v>
      </c>
      <c r="AU209" s="172" t="s">
        <v>130</v>
      </c>
      <c r="AY209" s="3" t="s">
        <v>121</v>
      </c>
      <c r="BE209" s="173" t="n">
        <f aca="false">IF(N209="základní",J209,0)</f>
        <v>0</v>
      </c>
      <c r="BF209" s="173" t="n">
        <f aca="false">IF(N209="snížená",J209,0)</f>
        <v>0</v>
      </c>
      <c r="BG209" s="173" t="n">
        <f aca="false">IF(N209="zákl. přenesená",J209,0)</f>
        <v>0</v>
      </c>
      <c r="BH209" s="173" t="n">
        <f aca="false">IF(N209="sníž. přenesená",J209,0)</f>
        <v>0</v>
      </c>
      <c r="BI209" s="173" t="n">
        <f aca="false">IF(N209="nulová",J209,0)</f>
        <v>0</v>
      </c>
      <c r="BJ209" s="3" t="s">
        <v>130</v>
      </c>
      <c r="BK209" s="173" t="n">
        <f aca="false">ROUND(I209*H209,2)</f>
        <v>0</v>
      </c>
      <c r="BL209" s="3" t="s">
        <v>200</v>
      </c>
      <c r="BM209" s="172" t="s">
        <v>362</v>
      </c>
    </row>
    <row r="210" s="27" customFormat="true" ht="16.5" hidden="false" customHeight="true" outlineLevel="0" collapsed="false">
      <c r="A210" s="22"/>
      <c r="B210" s="160"/>
      <c r="C210" s="161" t="s">
        <v>363</v>
      </c>
      <c r="D210" s="161" t="s">
        <v>124</v>
      </c>
      <c r="E210" s="162" t="s">
        <v>364</v>
      </c>
      <c r="F210" s="163" t="s">
        <v>365</v>
      </c>
      <c r="G210" s="164" t="s">
        <v>324</v>
      </c>
      <c r="H210" s="165" t="n">
        <v>57.42</v>
      </c>
      <c r="I210" s="166"/>
      <c r="J210" s="167" t="n">
        <f aca="false">ROUND(I210*H210,2)</f>
        <v>0</v>
      </c>
      <c r="K210" s="163"/>
      <c r="L210" s="23"/>
      <c r="M210" s="168"/>
      <c r="N210" s="169" t="s">
        <v>40</v>
      </c>
      <c r="O210" s="60"/>
      <c r="P210" s="170" t="n">
        <f aca="false">O210*H210</f>
        <v>0</v>
      </c>
      <c r="Q210" s="170" t="n">
        <v>1E-005</v>
      </c>
      <c r="R210" s="170" t="n">
        <f aca="false">Q210*H210</f>
        <v>0.0005742</v>
      </c>
      <c r="S210" s="170" t="n">
        <v>0</v>
      </c>
      <c r="T210" s="171" t="n">
        <f aca="false">S210*H210</f>
        <v>0</v>
      </c>
      <c r="U210" s="22"/>
      <c r="V210" s="22"/>
      <c r="W210" s="22"/>
      <c r="X210" s="22"/>
      <c r="Y210" s="22"/>
      <c r="Z210" s="22"/>
      <c r="AA210" s="22"/>
      <c r="AB210" s="22"/>
      <c r="AC210" s="22"/>
      <c r="AD210" s="22"/>
      <c r="AE210" s="22"/>
      <c r="AR210" s="172" t="s">
        <v>200</v>
      </c>
      <c r="AT210" s="172" t="s">
        <v>124</v>
      </c>
      <c r="AU210" s="172" t="s">
        <v>130</v>
      </c>
      <c r="AY210" s="3" t="s">
        <v>121</v>
      </c>
      <c r="BE210" s="173" t="n">
        <f aca="false">IF(N210="základní",J210,0)</f>
        <v>0</v>
      </c>
      <c r="BF210" s="173" t="n">
        <f aca="false">IF(N210="snížená",J210,0)</f>
        <v>0</v>
      </c>
      <c r="BG210" s="173" t="n">
        <f aca="false">IF(N210="zákl. přenesená",J210,0)</f>
        <v>0</v>
      </c>
      <c r="BH210" s="173" t="n">
        <f aca="false">IF(N210="sníž. přenesená",J210,0)</f>
        <v>0</v>
      </c>
      <c r="BI210" s="173" t="n">
        <f aca="false">IF(N210="nulová",J210,0)</f>
        <v>0</v>
      </c>
      <c r="BJ210" s="3" t="s">
        <v>130</v>
      </c>
      <c r="BK210" s="173" t="n">
        <f aca="false">ROUND(I210*H210,2)</f>
        <v>0</v>
      </c>
      <c r="BL210" s="3" t="s">
        <v>200</v>
      </c>
      <c r="BM210" s="172" t="s">
        <v>366</v>
      </c>
    </row>
    <row r="211" s="174" customFormat="true" ht="12.8" hidden="false" customHeight="false" outlineLevel="0" collapsed="false">
      <c r="B211" s="175"/>
      <c r="D211" s="176" t="s">
        <v>132</v>
      </c>
      <c r="E211" s="177"/>
      <c r="F211" s="178" t="s">
        <v>367</v>
      </c>
      <c r="H211" s="179" t="n">
        <v>57.42</v>
      </c>
      <c r="I211" s="180"/>
      <c r="L211" s="175"/>
      <c r="M211" s="181"/>
      <c r="N211" s="182"/>
      <c r="O211" s="182"/>
      <c r="P211" s="182"/>
      <c r="Q211" s="182"/>
      <c r="R211" s="182"/>
      <c r="S211" s="182"/>
      <c r="T211" s="183"/>
      <c r="AT211" s="177" t="s">
        <v>132</v>
      </c>
      <c r="AU211" s="177" t="s">
        <v>130</v>
      </c>
      <c r="AV211" s="174" t="s">
        <v>130</v>
      </c>
      <c r="AW211" s="174" t="s">
        <v>31</v>
      </c>
      <c r="AX211" s="174" t="s">
        <v>79</v>
      </c>
      <c r="AY211" s="177" t="s">
        <v>121</v>
      </c>
    </row>
    <row r="212" s="27" customFormat="true" ht="24.15" hidden="false" customHeight="true" outlineLevel="0" collapsed="false">
      <c r="A212" s="22"/>
      <c r="B212" s="160"/>
      <c r="C212" s="161" t="s">
        <v>368</v>
      </c>
      <c r="D212" s="161" t="s">
        <v>124</v>
      </c>
      <c r="E212" s="162" t="s">
        <v>369</v>
      </c>
      <c r="F212" s="163" t="s">
        <v>370</v>
      </c>
      <c r="G212" s="164" t="s">
        <v>268</v>
      </c>
      <c r="H212" s="194"/>
      <c r="I212" s="166"/>
      <c r="J212" s="167" t="n">
        <f aca="false">ROUND(I212*H212,2)</f>
        <v>0</v>
      </c>
      <c r="K212" s="163" t="s">
        <v>128</v>
      </c>
      <c r="L212" s="23"/>
      <c r="M212" s="168"/>
      <c r="N212" s="169" t="s">
        <v>40</v>
      </c>
      <c r="O212" s="60"/>
      <c r="P212" s="170" t="n">
        <f aca="false">O212*H212</f>
        <v>0</v>
      </c>
      <c r="Q212" s="170" t="n">
        <v>0</v>
      </c>
      <c r="R212" s="170" t="n">
        <f aca="false">Q212*H212</f>
        <v>0</v>
      </c>
      <c r="S212" s="170" t="n">
        <v>0</v>
      </c>
      <c r="T212" s="171" t="n">
        <f aca="false">S212*H212</f>
        <v>0</v>
      </c>
      <c r="U212" s="22"/>
      <c r="V212" s="22"/>
      <c r="W212" s="22"/>
      <c r="X212" s="22"/>
      <c r="Y212" s="22"/>
      <c r="Z212" s="22"/>
      <c r="AA212" s="22"/>
      <c r="AB212" s="22"/>
      <c r="AC212" s="22"/>
      <c r="AD212" s="22"/>
      <c r="AE212" s="22"/>
      <c r="AR212" s="172" t="s">
        <v>200</v>
      </c>
      <c r="AT212" s="172" t="s">
        <v>124</v>
      </c>
      <c r="AU212" s="172" t="s">
        <v>130</v>
      </c>
      <c r="AY212" s="3" t="s">
        <v>121</v>
      </c>
      <c r="BE212" s="173" t="n">
        <f aca="false">IF(N212="základní",J212,0)</f>
        <v>0</v>
      </c>
      <c r="BF212" s="173" t="n">
        <f aca="false">IF(N212="snížená",J212,0)</f>
        <v>0</v>
      </c>
      <c r="BG212" s="173" t="n">
        <f aca="false">IF(N212="zákl. přenesená",J212,0)</f>
        <v>0</v>
      </c>
      <c r="BH212" s="173" t="n">
        <f aca="false">IF(N212="sníž. přenesená",J212,0)</f>
        <v>0</v>
      </c>
      <c r="BI212" s="173" t="n">
        <f aca="false">IF(N212="nulová",J212,0)</f>
        <v>0</v>
      </c>
      <c r="BJ212" s="3" t="s">
        <v>130</v>
      </c>
      <c r="BK212" s="173" t="n">
        <f aca="false">ROUND(I212*H212,2)</f>
        <v>0</v>
      </c>
      <c r="BL212" s="3" t="s">
        <v>200</v>
      </c>
      <c r="BM212" s="172" t="s">
        <v>371</v>
      </c>
    </row>
    <row r="213" s="146" customFormat="true" ht="22.8" hidden="false" customHeight="true" outlineLevel="0" collapsed="false">
      <c r="B213" s="147"/>
      <c r="D213" s="148" t="s">
        <v>73</v>
      </c>
      <c r="E213" s="158" t="s">
        <v>372</v>
      </c>
      <c r="F213" s="158" t="s">
        <v>373</v>
      </c>
      <c r="I213" s="150"/>
      <c r="J213" s="159" t="n">
        <f aca="false">BK213</f>
        <v>0</v>
      </c>
      <c r="L213" s="147"/>
      <c r="M213" s="152"/>
      <c r="N213" s="153"/>
      <c r="O213" s="153"/>
      <c r="P213" s="154" t="n">
        <f aca="false">SUM(P214:P232)</f>
        <v>0</v>
      </c>
      <c r="Q213" s="153"/>
      <c r="R213" s="154" t="n">
        <f aca="false">SUM(R214:R232)</f>
        <v>0.256483</v>
      </c>
      <c r="S213" s="153"/>
      <c r="T213" s="155" t="n">
        <f aca="false">SUM(T214:T232)</f>
        <v>0</v>
      </c>
      <c r="AR213" s="148" t="s">
        <v>130</v>
      </c>
      <c r="AT213" s="156" t="s">
        <v>73</v>
      </c>
      <c r="AU213" s="156" t="s">
        <v>79</v>
      </c>
      <c r="AY213" s="148" t="s">
        <v>121</v>
      </c>
      <c r="BK213" s="157" t="n">
        <f aca="false">SUM(BK214:BK232)</f>
        <v>0</v>
      </c>
    </row>
    <row r="214" s="27" customFormat="true" ht="16.5" hidden="false" customHeight="true" outlineLevel="0" collapsed="false">
      <c r="A214" s="22"/>
      <c r="B214" s="160"/>
      <c r="C214" s="161" t="s">
        <v>374</v>
      </c>
      <c r="D214" s="161" t="s">
        <v>124</v>
      </c>
      <c r="E214" s="162" t="s">
        <v>375</v>
      </c>
      <c r="F214" s="163" t="s">
        <v>376</v>
      </c>
      <c r="G214" s="164" t="s">
        <v>127</v>
      </c>
      <c r="H214" s="165" t="n">
        <v>9.768</v>
      </c>
      <c r="I214" s="166"/>
      <c r="J214" s="167" t="n">
        <f aca="false">ROUND(I214*H214,2)</f>
        <v>0</v>
      </c>
      <c r="K214" s="163" t="s">
        <v>128</v>
      </c>
      <c r="L214" s="23"/>
      <c r="M214" s="168"/>
      <c r="N214" s="169" t="s">
        <v>40</v>
      </c>
      <c r="O214" s="60"/>
      <c r="P214" s="170" t="n">
        <f aca="false">O214*H214</f>
        <v>0</v>
      </c>
      <c r="Q214" s="170" t="n">
        <v>0</v>
      </c>
      <c r="R214" s="170" t="n">
        <f aca="false">Q214*H214</f>
        <v>0</v>
      </c>
      <c r="S214" s="170" t="n">
        <v>0</v>
      </c>
      <c r="T214" s="171" t="n">
        <f aca="false">S214*H214</f>
        <v>0</v>
      </c>
      <c r="U214" s="22"/>
      <c r="V214" s="22"/>
      <c r="W214" s="22"/>
      <c r="X214" s="22"/>
      <c r="Y214" s="22"/>
      <c r="Z214" s="22"/>
      <c r="AA214" s="22"/>
      <c r="AB214" s="22"/>
      <c r="AC214" s="22"/>
      <c r="AD214" s="22"/>
      <c r="AE214" s="22"/>
      <c r="AR214" s="172" t="s">
        <v>200</v>
      </c>
      <c r="AT214" s="172" t="s">
        <v>124</v>
      </c>
      <c r="AU214" s="172" t="s">
        <v>130</v>
      </c>
      <c r="AY214" s="3" t="s">
        <v>121</v>
      </c>
      <c r="BE214" s="173" t="n">
        <f aca="false">IF(N214="základní",J214,0)</f>
        <v>0</v>
      </c>
      <c r="BF214" s="173" t="n">
        <f aca="false">IF(N214="snížená",J214,0)</f>
        <v>0</v>
      </c>
      <c r="BG214" s="173" t="n">
        <f aca="false">IF(N214="zákl. přenesená",J214,0)</f>
        <v>0</v>
      </c>
      <c r="BH214" s="173" t="n">
        <f aca="false">IF(N214="sníž. přenesená",J214,0)</f>
        <v>0</v>
      </c>
      <c r="BI214" s="173" t="n">
        <f aca="false">IF(N214="nulová",J214,0)</f>
        <v>0</v>
      </c>
      <c r="BJ214" s="3" t="s">
        <v>130</v>
      </c>
      <c r="BK214" s="173" t="n">
        <f aca="false">ROUND(I214*H214,2)</f>
        <v>0</v>
      </c>
      <c r="BL214" s="3" t="s">
        <v>200</v>
      </c>
      <c r="BM214" s="172" t="s">
        <v>377</v>
      </c>
    </row>
    <row r="215" s="174" customFormat="true" ht="12.8" hidden="false" customHeight="false" outlineLevel="0" collapsed="false">
      <c r="B215" s="175"/>
      <c r="D215" s="176" t="s">
        <v>132</v>
      </c>
      <c r="E215" s="177"/>
      <c r="F215" s="178" t="s">
        <v>378</v>
      </c>
      <c r="H215" s="179" t="n">
        <v>9.768</v>
      </c>
      <c r="I215" s="180"/>
      <c r="L215" s="175"/>
      <c r="M215" s="181"/>
      <c r="N215" s="182"/>
      <c r="O215" s="182"/>
      <c r="P215" s="182"/>
      <c r="Q215" s="182"/>
      <c r="R215" s="182"/>
      <c r="S215" s="182"/>
      <c r="T215" s="183"/>
      <c r="AT215" s="177" t="s">
        <v>132</v>
      </c>
      <c r="AU215" s="177" t="s">
        <v>130</v>
      </c>
      <c r="AV215" s="174" t="s">
        <v>130</v>
      </c>
      <c r="AW215" s="174" t="s">
        <v>31</v>
      </c>
      <c r="AX215" s="174" t="s">
        <v>79</v>
      </c>
      <c r="AY215" s="177" t="s">
        <v>121</v>
      </c>
    </row>
    <row r="216" s="27" customFormat="true" ht="16.5" hidden="false" customHeight="true" outlineLevel="0" collapsed="false">
      <c r="A216" s="22"/>
      <c r="B216" s="160"/>
      <c r="C216" s="161" t="s">
        <v>379</v>
      </c>
      <c r="D216" s="161" t="s">
        <v>124</v>
      </c>
      <c r="E216" s="162" t="s">
        <v>380</v>
      </c>
      <c r="F216" s="163" t="s">
        <v>381</v>
      </c>
      <c r="G216" s="164" t="s">
        <v>127</v>
      </c>
      <c r="H216" s="165" t="n">
        <v>9.8</v>
      </c>
      <c r="I216" s="166"/>
      <c r="J216" s="167" t="n">
        <f aca="false">ROUND(I216*H216,2)</f>
        <v>0</v>
      </c>
      <c r="K216" s="163" t="s">
        <v>128</v>
      </c>
      <c r="L216" s="23"/>
      <c r="M216" s="168"/>
      <c r="N216" s="169" t="s">
        <v>40</v>
      </c>
      <c r="O216" s="60"/>
      <c r="P216" s="170" t="n">
        <f aca="false">O216*H216</f>
        <v>0</v>
      </c>
      <c r="Q216" s="170" t="n">
        <v>0.0003</v>
      </c>
      <c r="R216" s="170" t="n">
        <f aca="false">Q216*H216</f>
        <v>0.00294</v>
      </c>
      <c r="S216" s="170" t="n">
        <v>0</v>
      </c>
      <c r="T216" s="171" t="n">
        <f aca="false">S216*H216</f>
        <v>0</v>
      </c>
      <c r="U216" s="22"/>
      <c r="V216" s="22"/>
      <c r="W216" s="22"/>
      <c r="X216" s="22"/>
      <c r="Y216" s="22"/>
      <c r="Z216" s="22"/>
      <c r="AA216" s="22"/>
      <c r="AB216" s="22"/>
      <c r="AC216" s="22"/>
      <c r="AD216" s="22"/>
      <c r="AE216" s="22"/>
      <c r="AR216" s="172" t="s">
        <v>200</v>
      </c>
      <c r="AT216" s="172" t="s">
        <v>124</v>
      </c>
      <c r="AU216" s="172" t="s">
        <v>130</v>
      </c>
      <c r="AY216" s="3" t="s">
        <v>121</v>
      </c>
      <c r="BE216" s="173" t="n">
        <f aca="false">IF(N216="základní",J216,0)</f>
        <v>0</v>
      </c>
      <c r="BF216" s="173" t="n">
        <f aca="false">IF(N216="snížená",J216,0)</f>
        <v>0</v>
      </c>
      <c r="BG216" s="173" t="n">
        <f aca="false">IF(N216="zákl. přenesená",J216,0)</f>
        <v>0</v>
      </c>
      <c r="BH216" s="173" t="n">
        <f aca="false">IF(N216="sníž. přenesená",J216,0)</f>
        <v>0</v>
      </c>
      <c r="BI216" s="173" t="n">
        <f aca="false">IF(N216="nulová",J216,0)</f>
        <v>0</v>
      </c>
      <c r="BJ216" s="3" t="s">
        <v>130</v>
      </c>
      <c r="BK216" s="173" t="n">
        <f aca="false">ROUND(I216*H216,2)</f>
        <v>0</v>
      </c>
      <c r="BL216" s="3" t="s">
        <v>200</v>
      </c>
      <c r="BM216" s="172" t="s">
        <v>382</v>
      </c>
    </row>
    <row r="217" s="27" customFormat="true" ht="24.15" hidden="false" customHeight="true" outlineLevel="0" collapsed="false">
      <c r="A217" s="22"/>
      <c r="B217" s="160"/>
      <c r="C217" s="161" t="s">
        <v>383</v>
      </c>
      <c r="D217" s="161" t="s">
        <v>124</v>
      </c>
      <c r="E217" s="162" t="s">
        <v>384</v>
      </c>
      <c r="F217" s="163" t="s">
        <v>385</v>
      </c>
      <c r="G217" s="164" t="s">
        <v>127</v>
      </c>
      <c r="H217" s="165" t="n">
        <v>9.768</v>
      </c>
      <c r="I217" s="166"/>
      <c r="J217" s="167" t="n">
        <f aca="false">ROUND(I217*H217,2)</f>
        <v>0</v>
      </c>
      <c r="K217" s="163" t="s">
        <v>128</v>
      </c>
      <c r="L217" s="23"/>
      <c r="M217" s="168"/>
      <c r="N217" s="169" t="s">
        <v>40</v>
      </c>
      <c r="O217" s="60"/>
      <c r="P217" s="170" t="n">
        <f aca="false">O217*H217</f>
        <v>0</v>
      </c>
      <c r="Q217" s="170" t="n">
        <v>0.0015</v>
      </c>
      <c r="R217" s="170" t="n">
        <f aca="false">Q217*H217</f>
        <v>0.014652</v>
      </c>
      <c r="S217" s="170" t="n">
        <v>0</v>
      </c>
      <c r="T217" s="171" t="n">
        <f aca="false">S217*H217</f>
        <v>0</v>
      </c>
      <c r="U217" s="22"/>
      <c r="V217" s="22"/>
      <c r="W217" s="22"/>
      <c r="X217" s="22"/>
      <c r="Y217" s="22"/>
      <c r="Z217" s="22"/>
      <c r="AA217" s="22"/>
      <c r="AB217" s="22"/>
      <c r="AC217" s="22"/>
      <c r="AD217" s="22"/>
      <c r="AE217" s="22"/>
      <c r="AR217" s="172" t="s">
        <v>200</v>
      </c>
      <c r="AT217" s="172" t="s">
        <v>124</v>
      </c>
      <c r="AU217" s="172" t="s">
        <v>130</v>
      </c>
      <c r="AY217" s="3" t="s">
        <v>121</v>
      </c>
      <c r="BE217" s="173" t="n">
        <f aca="false">IF(N217="základní",J217,0)</f>
        <v>0</v>
      </c>
      <c r="BF217" s="173" t="n">
        <f aca="false">IF(N217="snížená",J217,0)</f>
        <v>0</v>
      </c>
      <c r="BG217" s="173" t="n">
        <f aca="false">IF(N217="zákl. přenesená",J217,0)</f>
        <v>0</v>
      </c>
      <c r="BH217" s="173" t="n">
        <f aca="false">IF(N217="sníž. přenesená",J217,0)</f>
        <v>0</v>
      </c>
      <c r="BI217" s="173" t="n">
        <f aca="false">IF(N217="nulová",J217,0)</f>
        <v>0</v>
      </c>
      <c r="BJ217" s="3" t="s">
        <v>130</v>
      </c>
      <c r="BK217" s="173" t="n">
        <f aca="false">ROUND(I217*H217,2)</f>
        <v>0</v>
      </c>
      <c r="BL217" s="3" t="s">
        <v>200</v>
      </c>
      <c r="BM217" s="172" t="s">
        <v>386</v>
      </c>
    </row>
    <row r="218" s="174" customFormat="true" ht="12.8" hidden="false" customHeight="false" outlineLevel="0" collapsed="false">
      <c r="B218" s="175"/>
      <c r="D218" s="176" t="s">
        <v>132</v>
      </c>
      <c r="E218" s="177"/>
      <c r="F218" s="178" t="s">
        <v>378</v>
      </c>
      <c r="H218" s="179" t="n">
        <v>9.768</v>
      </c>
      <c r="I218" s="180"/>
      <c r="L218" s="175"/>
      <c r="M218" s="181"/>
      <c r="N218" s="182"/>
      <c r="O218" s="182"/>
      <c r="P218" s="182"/>
      <c r="Q218" s="182"/>
      <c r="R218" s="182"/>
      <c r="S218" s="182"/>
      <c r="T218" s="183"/>
      <c r="AT218" s="177" t="s">
        <v>132</v>
      </c>
      <c r="AU218" s="177" t="s">
        <v>130</v>
      </c>
      <c r="AV218" s="174" t="s">
        <v>130</v>
      </c>
      <c r="AW218" s="174" t="s">
        <v>31</v>
      </c>
      <c r="AX218" s="174" t="s">
        <v>79</v>
      </c>
      <c r="AY218" s="177" t="s">
        <v>121</v>
      </c>
    </row>
    <row r="219" s="27" customFormat="true" ht="16.5" hidden="false" customHeight="true" outlineLevel="0" collapsed="false">
      <c r="A219" s="22"/>
      <c r="B219" s="160"/>
      <c r="C219" s="161" t="s">
        <v>387</v>
      </c>
      <c r="D219" s="161" t="s">
        <v>124</v>
      </c>
      <c r="E219" s="162" t="s">
        <v>388</v>
      </c>
      <c r="F219" s="163" t="s">
        <v>389</v>
      </c>
      <c r="G219" s="164" t="s">
        <v>127</v>
      </c>
      <c r="H219" s="165" t="n">
        <v>9.8</v>
      </c>
      <c r="I219" s="166"/>
      <c r="J219" s="167" t="n">
        <f aca="false">ROUND(I219*H219,2)</f>
        <v>0</v>
      </c>
      <c r="K219" s="163" t="s">
        <v>128</v>
      </c>
      <c r="L219" s="23"/>
      <c r="M219" s="168"/>
      <c r="N219" s="169" t="s">
        <v>40</v>
      </c>
      <c r="O219" s="60"/>
      <c r="P219" s="170" t="n">
        <f aca="false">O219*H219</f>
        <v>0</v>
      </c>
      <c r="Q219" s="170" t="n">
        <v>0.0045</v>
      </c>
      <c r="R219" s="170" t="n">
        <f aca="false">Q219*H219</f>
        <v>0.0441</v>
      </c>
      <c r="S219" s="170" t="n">
        <v>0</v>
      </c>
      <c r="T219" s="171" t="n">
        <f aca="false">S219*H219</f>
        <v>0</v>
      </c>
      <c r="U219" s="22"/>
      <c r="V219" s="22"/>
      <c r="W219" s="22"/>
      <c r="X219" s="22"/>
      <c r="Y219" s="22"/>
      <c r="Z219" s="22"/>
      <c r="AA219" s="22"/>
      <c r="AB219" s="22"/>
      <c r="AC219" s="22"/>
      <c r="AD219" s="22"/>
      <c r="AE219" s="22"/>
      <c r="AR219" s="172" t="s">
        <v>200</v>
      </c>
      <c r="AT219" s="172" t="s">
        <v>124</v>
      </c>
      <c r="AU219" s="172" t="s">
        <v>130</v>
      </c>
      <c r="AY219" s="3" t="s">
        <v>121</v>
      </c>
      <c r="BE219" s="173" t="n">
        <f aca="false">IF(N219="základní",J219,0)</f>
        <v>0</v>
      </c>
      <c r="BF219" s="173" t="n">
        <f aca="false">IF(N219="snížená",J219,0)</f>
        <v>0</v>
      </c>
      <c r="BG219" s="173" t="n">
        <f aca="false">IF(N219="zákl. přenesená",J219,0)</f>
        <v>0</v>
      </c>
      <c r="BH219" s="173" t="n">
        <f aca="false">IF(N219="sníž. přenesená",J219,0)</f>
        <v>0</v>
      </c>
      <c r="BI219" s="173" t="n">
        <f aca="false">IF(N219="nulová",J219,0)</f>
        <v>0</v>
      </c>
      <c r="BJ219" s="3" t="s">
        <v>130</v>
      </c>
      <c r="BK219" s="173" t="n">
        <f aca="false">ROUND(I219*H219,2)</f>
        <v>0</v>
      </c>
      <c r="BL219" s="3" t="s">
        <v>200</v>
      </c>
      <c r="BM219" s="172" t="s">
        <v>390</v>
      </c>
    </row>
    <row r="220" s="27" customFormat="true" ht="33" hidden="false" customHeight="true" outlineLevel="0" collapsed="false">
      <c r="A220" s="22"/>
      <c r="B220" s="160"/>
      <c r="C220" s="161" t="s">
        <v>391</v>
      </c>
      <c r="D220" s="161" t="s">
        <v>124</v>
      </c>
      <c r="E220" s="162" t="s">
        <v>392</v>
      </c>
      <c r="F220" s="163" t="s">
        <v>393</v>
      </c>
      <c r="G220" s="164" t="s">
        <v>127</v>
      </c>
      <c r="H220" s="165" t="n">
        <v>9.8</v>
      </c>
      <c r="I220" s="166"/>
      <c r="J220" s="167" t="n">
        <f aca="false">ROUND(I220*H220,2)</f>
        <v>0</v>
      </c>
      <c r="K220" s="163" t="s">
        <v>128</v>
      </c>
      <c r="L220" s="23"/>
      <c r="M220" s="168"/>
      <c r="N220" s="169" t="s">
        <v>40</v>
      </c>
      <c r="O220" s="60"/>
      <c r="P220" s="170" t="n">
        <f aca="false">O220*H220</f>
        <v>0</v>
      </c>
      <c r="Q220" s="170" t="n">
        <v>0.0053</v>
      </c>
      <c r="R220" s="170" t="n">
        <f aca="false">Q220*H220</f>
        <v>0.05194</v>
      </c>
      <c r="S220" s="170" t="n">
        <v>0</v>
      </c>
      <c r="T220" s="171" t="n">
        <f aca="false">S220*H220</f>
        <v>0</v>
      </c>
      <c r="U220" s="22"/>
      <c r="V220" s="22"/>
      <c r="W220" s="22"/>
      <c r="X220" s="22"/>
      <c r="Y220" s="22"/>
      <c r="Z220" s="22"/>
      <c r="AA220" s="22"/>
      <c r="AB220" s="22"/>
      <c r="AC220" s="22"/>
      <c r="AD220" s="22"/>
      <c r="AE220" s="22"/>
      <c r="AR220" s="172" t="s">
        <v>200</v>
      </c>
      <c r="AT220" s="172" t="s">
        <v>124</v>
      </c>
      <c r="AU220" s="172" t="s">
        <v>130</v>
      </c>
      <c r="AY220" s="3" t="s">
        <v>121</v>
      </c>
      <c r="BE220" s="173" t="n">
        <f aca="false">IF(N220="základní",J220,0)</f>
        <v>0</v>
      </c>
      <c r="BF220" s="173" t="n">
        <f aca="false">IF(N220="snížená",J220,0)</f>
        <v>0</v>
      </c>
      <c r="BG220" s="173" t="n">
        <f aca="false">IF(N220="zákl. přenesená",J220,0)</f>
        <v>0</v>
      </c>
      <c r="BH220" s="173" t="n">
        <f aca="false">IF(N220="sníž. přenesená",J220,0)</f>
        <v>0</v>
      </c>
      <c r="BI220" s="173" t="n">
        <f aca="false">IF(N220="nulová",J220,0)</f>
        <v>0</v>
      </c>
      <c r="BJ220" s="3" t="s">
        <v>130</v>
      </c>
      <c r="BK220" s="173" t="n">
        <f aca="false">ROUND(I220*H220,2)</f>
        <v>0</v>
      </c>
      <c r="BL220" s="3" t="s">
        <v>200</v>
      </c>
      <c r="BM220" s="172" t="s">
        <v>394</v>
      </c>
    </row>
    <row r="221" s="27" customFormat="true" ht="24.15" hidden="false" customHeight="true" outlineLevel="0" collapsed="false">
      <c r="A221" s="22"/>
      <c r="B221" s="160"/>
      <c r="C221" s="195" t="s">
        <v>395</v>
      </c>
      <c r="D221" s="195" t="s">
        <v>277</v>
      </c>
      <c r="E221" s="196" t="s">
        <v>396</v>
      </c>
      <c r="F221" s="197" t="s">
        <v>397</v>
      </c>
      <c r="G221" s="198" t="s">
        <v>127</v>
      </c>
      <c r="H221" s="199" t="n">
        <v>10.78</v>
      </c>
      <c r="I221" s="200"/>
      <c r="J221" s="201" t="n">
        <f aca="false">ROUND(I221*H221,2)</f>
        <v>0</v>
      </c>
      <c r="K221" s="197" t="s">
        <v>128</v>
      </c>
      <c r="L221" s="202"/>
      <c r="M221" s="203"/>
      <c r="N221" s="204" t="s">
        <v>40</v>
      </c>
      <c r="O221" s="60"/>
      <c r="P221" s="170" t="n">
        <f aca="false">O221*H221</f>
        <v>0</v>
      </c>
      <c r="Q221" s="170" t="n">
        <v>0.0126</v>
      </c>
      <c r="R221" s="170" t="n">
        <f aca="false">Q221*H221</f>
        <v>0.135828</v>
      </c>
      <c r="S221" s="170" t="n">
        <v>0</v>
      </c>
      <c r="T221" s="171" t="n">
        <f aca="false">S221*H221</f>
        <v>0</v>
      </c>
      <c r="U221" s="22"/>
      <c r="V221" s="22"/>
      <c r="W221" s="22"/>
      <c r="X221" s="22"/>
      <c r="Y221" s="22"/>
      <c r="Z221" s="22"/>
      <c r="AA221" s="22"/>
      <c r="AB221" s="22"/>
      <c r="AC221" s="22"/>
      <c r="AD221" s="22"/>
      <c r="AE221" s="22"/>
      <c r="AR221" s="172" t="s">
        <v>280</v>
      </c>
      <c r="AT221" s="172" t="s">
        <v>277</v>
      </c>
      <c r="AU221" s="172" t="s">
        <v>130</v>
      </c>
      <c r="AY221" s="3" t="s">
        <v>121</v>
      </c>
      <c r="BE221" s="173" t="n">
        <f aca="false">IF(N221="základní",J221,0)</f>
        <v>0</v>
      </c>
      <c r="BF221" s="173" t="n">
        <f aca="false">IF(N221="snížená",J221,0)</f>
        <v>0</v>
      </c>
      <c r="BG221" s="173" t="n">
        <f aca="false">IF(N221="zákl. přenesená",J221,0)</f>
        <v>0</v>
      </c>
      <c r="BH221" s="173" t="n">
        <f aca="false">IF(N221="sníž. přenesená",J221,0)</f>
        <v>0</v>
      </c>
      <c r="BI221" s="173" t="n">
        <f aca="false">IF(N221="nulová",J221,0)</f>
        <v>0</v>
      </c>
      <c r="BJ221" s="3" t="s">
        <v>130</v>
      </c>
      <c r="BK221" s="173" t="n">
        <f aca="false">ROUND(I221*H221,2)</f>
        <v>0</v>
      </c>
      <c r="BL221" s="3" t="s">
        <v>200</v>
      </c>
      <c r="BM221" s="172" t="s">
        <v>398</v>
      </c>
    </row>
    <row r="222" s="174" customFormat="true" ht="12.8" hidden="false" customHeight="false" outlineLevel="0" collapsed="false">
      <c r="B222" s="175"/>
      <c r="D222" s="176" t="s">
        <v>132</v>
      </c>
      <c r="F222" s="178" t="s">
        <v>399</v>
      </c>
      <c r="H222" s="179" t="n">
        <v>10.78</v>
      </c>
      <c r="I222" s="180"/>
      <c r="L222" s="175"/>
      <c r="M222" s="181"/>
      <c r="N222" s="182"/>
      <c r="O222" s="182"/>
      <c r="P222" s="182"/>
      <c r="Q222" s="182"/>
      <c r="R222" s="182"/>
      <c r="S222" s="182"/>
      <c r="T222" s="183"/>
      <c r="AT222" s="177" t="s">
        <v>132</v>
      </c>
      <c r="AU222" s="177" t="s">
        <v>130</v>
      </c>
      <c r="AV222" s="174" t="s">
        <v>130</v>
      </c>
      <c r="AW222" s="174" t="s">
        <v>2</v>
      </c>
      <c r="AX222" s="174" t="s">
        <v>79</v>
      </c>
      <c r="AY222" s="177" t="s">
        <v>121</v>
      </c>
    </row>
    <row r="223" s="27" customFormat="true" ht="24.15" hidden="false" customHeight="true" outlineLevel="0" collapsed="false">
      <c r="A223" s="22"/>
      <c r="B223" s="160"/>
      <c r="C223" s="161" t="s">
        <v>400</v>
      </c>
      <c r="D223" s="161" t="s">
        <v>124</v>
      </c>
      <c r="E223" s="162" t="s">
        <v>401</v>
      </c>
      <c r="F223" s="163" t="s">
        <v>402</v>
      </c>
      <c r="G223" s="164" t="s">
        <v>127</v>
      </c>
      <c r="H223" s="165" t="n">
        <v>9.8</v>
      </c>
      <c r="I223" s="166"/>
      <c r="J223" s="167" t="n">
        <f aca="false">ROUND(I223*H223,2)</f>
        <v>0</v>
      </c>
      <c r="K223" s="163" t="s">
        <v>128</v>
      </c>
      <c r="L223" s="23"/>
      <c r="M223" s="168"/>
      <c r="N223" s="169" t="s">
        <v>40</v>
      </c>
      <c r="O223" s="60"/>
      <c r="P223" s="170" t="n">
        <f aca="false">O223*H223</f>
        <v>0</v>
      </c>
      <c r="Q223" s="170" t="n">
        <v>0</v>
      </c>
      <c r="R223" s="170" t="n">
        <f aca="false">Q223*H223</f>
        <v>0</v>
      </c>
      <c r="S223" s="170" t="n">
        <v>0</v>
      </c>
      <c r="T223" s="171" t="n">
        <f aca="false">S223*H223</f>
        <v>0</v>
      </c>
      <c r="U223" s="22"/>
      <c r="V223" s="22"/>
      <c r="W223" s="22"/>
      <c r="X223" s="22"/>
      <c r="Y223" s="22"/>
      <c r="Z223" s="22"/>
      <c r="AA223" s="22"/>
      <c r="AB223" s="22"/>
      <c r="AC223" s="22"/>
      <c r="AD223" s="22"/>
      <c r="AE223" s="22"/>
      <c r="AR223" s="172" t="s">
        <v>200</v>
      </c>
      <c r="AT223" s="172" t="s">
        <v>124</v>
      </c>
      <c r="AU223" s="172" t="s">
        <v>130</v>
      </c>
      <c r="AY223" s="3" t="s">
        <v>121</v>
      </c>
      <c r="BE223" s="173" t="n">
        <f aca="false">IF(N223="základní",J223,0)</f>
        <v>0</v>
      </c>
      <c r="BF223" s="173" t="n">
        <f aca="false">IF(N223="snížená",J223,0)</f>
        <v>0</v>
      </c>
      <c r="BG223" s="173" t="n">
        <f aca="false">IF(N223="zákl. přenesená",J223,0)</f>
        <v>0</v>
      </c>
      <c r="BH223" s="173" t="n">
        <f aca="false">IF(N223="sníž. přenesená",J223,0)</f>
        <v>0</v>
      </c>
      <c r="BI223" s="173" t="n">
        <f aca="false">IF(N223="nulová",J223,0)</f>
        <v>0</v>
      </c>
      <c r="BJ223" s="3" t="s">
        <v>130</v>
      </c>
      <c r="BK223" s="173" t="n">
        <f aca="false">ROUND(I223*H223,2)</f>
        <v>0</v>
      </c>
      <c r="BL223" s="3" t="s">
        <v>200</v>
      </c>
      <c r="BM223" s="172" t="s">
        <v>403</v>
      </c>
    </row>
    <row r="224" s="27" customFormat="true" ht="24.15" hidden="false" customHeight="true" outlineLevel="0" collapsed="false">
      <c r="A224" s="22"/>
      <c r="B224" s="160"/>
      <c r="C224" s="161" t="s">
        <v>404</v>
      </c>
      <c r="D224" s="161" t="s">
        <v>124</v>
      </c>
      <c r="E224" s="162" t="s">
        <v>405</v>
      </c>
      <c r="F224" s="163" t="s">
        <v>406</v>
      </c>
      <c r="G224" s="164" t="s">
        <v>127</v>
      </c>
      <c r="H224" s="165" t="n">
        <v>9.8</v>
      </c>
      <c r="I224" s="166"/>
      <c r="J224" s="167" t="n">
        <f aca="false">ROUND(I224*H224,2)</f>
        <v>0</v>
      </c>
      <c r="K224" s="163" t="s">
        <v>128</v>
      </c>
      <c r="L224" s="23"/>
      <c r="M224" s="168"/>
      <c r="N224" s="169" t="s">
        <v>40</v>
      </c>
      <c r="O224" s="60"/>
      <c r="P224" s="170" t="n">
        <f aca="false">O224*H224</f>
        <v>0</v>
      </c>
      <c r="Q224" s="170" t="n">
        <v>0</v>
      </c>
      <c r="R224" s="170" t="n">
        <f aca="false">Q224*H224</f>
        <v>0</v>
      </c>
      <c r="S224" s="170" t="n">
        <v>0</v>
      </c>
      <c r="T224" s="171" t="n">
        <f aca="false">S224*H224</f>
        <v>0</v>
      </c>
      <c r="U224" s="22"/>
      <c r="V224" s="22"/>
      <c r="W224" s="22"/>
      <c r="X224" s="22"/>
      <c r="Y224" s="22"/>
      <c r="Z224" s="22"/>
      <c r="AA224" s="22"/>
      <c r="AB224" s="22"/>
      <c r="AC224" s="22"/>
      <c r="AD224" s="22"/>
      <c r="AE224" s="22"/>
      <c r="AR224" s="172" t="s">
        <v>200</v>
      </c>
      <c r="AT224" s="172" t="s">
        <v>124</v>
      </c>
      <c r="AU224" s="172" t="s">
        <v>130</v>
      </c>
      <c r="AY224" s="3" t="s">
        <v>121</v>
      </c>
      <c r="BE224" s="173" t="n">
        <f aca="false">IF(N224="základní",J224,0)</f>
        <v>0</v>
      </c>
      <c r="BF224" s="173" t="n">
        <f aca="false">IF(N224="snížená",J224,0)</f>
        <v>0</v>
      </c>
      <c r="BG224" s="173" t="n">
        <f aca="false">IF(N224="zákl. přenesená",J224,0)</f>
        <v>0</v>
      </c>
      <c r="BH224" s="173" t="n">
        <f aca="false">IF(N224="sníž. přenesená",J224,0)</f>
        <v>0</v>
      </c>
      <c r="BI224" s="173" t="n">
        <f aca="false">IF(N224="nulová",J224,0)</f>
        <v>0</v>
      </c>
      <c r="BJ224" s="3" t="s">
        <v>130</v>
      </c>
      <c r="BK224" s="173" t="n">
        <f aca="false">ROUND(I224*H224,2)</f>
        <v>0</v>
      </c>
      <c r="BL224" s="3" t="s">
        <v>200</v>
      </c>
      <c r="BM224" s="172" t="s">
        <v>407</v>
      </c>
    </row>
    <row r="225" s="27" customFormat="true" ht="21.75" hidden="false" customHeight="true" outlineLevel="0" collapsed="false">
      <c r="A225" s="22"/>
      <c r="B225" s="160"/>
      <c r="C225" s="161" t="s">
        <v>408</v>
      </c>
      <c r="D225" s="161" t="s">
        <v>124</v>
      </c>
      <c r="E225" s="162" t="s">
        <v>409</v>
      </c>
      <c r="F225" s="163" t="s">
        <v>410</v>
      </c>
      <c r="G225" s="164" t="s">
        <v>324</v>
      </c>
      <c r="H225" s="165" t="n">
        <v>6.6</v>
      </c>
      <c r="I225" s="166"/>
      <c r="J225" s="167" t="n">
        <f aca="false">ROUND(I225*H225,2)</f>
        <v>0</v>
      </c>
      <c r="K225" s="163" t="s">
        <v>128</v>
      </c>
      <c r="L225" s="23"/>
      <c r="M225" s="168"/>
      <c r="N225" s="169" t="s">
        <v>40</v>
      </c>
      <c r="O225" s="60"/>
      <c r="P225" s="170" t="n">
        <f aca="false">O225*H225</f>
        <v>0</v>
      </c>
      <c r="Q225" s="170" t="n">
        <v>0.00055</v>
      </c>
      <c r="R225" s="170" t="n">
        <f aca="false">Q225*H225</f>
        <v>0.00363</v>
      </c>
      <c r="S225" s="170" t="n">
        <v>0</v>
      </c>
      <c r="T225" s="171" t="n">
        <f aca="false">S225*H225</f>
        <v>0</v>
      </c>
      <c r="U225" s="22"/>
      <c r="V225" s="22"/>
      <c r="W225" s="22"/>
      <c r="X225" s="22"/>
      <c r="Y225" s="22"/>
      <c r="Z225" s="22"/>
      <c r="AA225" s="22"/>
      <c r="AB225" s="22"/>
      <c r="AC225" s="22"/>
      <c r="AD225" s="22"/>
      <c r="AE225" s="22"/>
      <c r="AR225" s="172" t="s">
        <v>200</v>
      </c>
      <c r="AT225" s="172" t="s">
        <v>124</v>
      </c>
      <c r="AU225" s="172" t="s">
        <v>130</v>
      </c>
      <c r="AY225" s="3" t="s">
        <v>121</v>
      </c>
      <c r="BE225" s="173" t="n">
        <f aca="false">IF(N225="základní",J225,0)</f>
        <v>0</v>
      </c>
      <c r="BF225" s="173" t="n">
        <f aca="false">IF(N225="snížená",J225,0)</f>
        <v>0</v>
      </c>
      <c r="BG225" s="173" t="n">
        <f aca="false">IF(N225="zákl. přenesená",J225,0)</f>
        <v>0</v>
      </c>
      <c r="BH225" s="173" t="n">
        <f aca="false">IF(N225="sníž. přenesená",J225,0)</f>
        <v>0</v>
      </c>
      <c r="BI225" s="173" t="n">
        <f aca="false">IF(N225="nulová",J225,0)</f>
        <v>0</v>
      </c>
      <c r="BJ225" s="3" t="s">
        <v>130</v>
      </c>
      <c r="BK225" s="173" t="n">
        <f aca="false">ROUND(I225*H225,2)</f>
        <v>0</v>
      </c>
      <c r="BL225" s="3" t="s">
        <v>200</v>
      </c>
      <c r="BM225" s="172" t="s">
        <v>411</v>
      </c>
    </row>
    <row r="226" s="174" customFormat="true" ht="12.8" hidden="false" customHeight="false" outlineLevel="0" collapsed="false">
      <c r="B226" s="175"/>
      <c r="D226" s="176" t="s">
        <v>132</v>
      </c>
      <c r="E226" s="177"/>
      <c r="F226" s="178" t="s">
        <v>412</v>
      </c>
      <c r="H226" s="179" t="n">
        <v>6.6</v>
      </c>
      <c r="I226" s="180"/>
      <c r="L226" s="175"/>
      <c r="M226" s="181"/>
      <c r="N226" s="182"/>
      <c r="O226" s="182"/>
      <c r="P226" s="182"/>
      <c r="Q226" s="182"/>
      <c r="R226" s="182"/>
      <c r="S226" s="182"/>
      <c r="T226" s="183"/>
      <c r="AT226" s="177" t="s">
        <v>132</v>
      </c>
      <c r="AU226" s="177" t="s">
        <v>130</v>
      </c>
      <c r="AV226" s="174" t="s">
        <v>130</v>
      </c>
      <c r="AW226" s="174" t="s">
        <v>31</v>
      </c>
      <c r="AX226" s="174" t="s">
        <v>79</v>
      </c>
      <c r="AY226" s="177" t="s">
        <v>121</v>
      </c>
    </row>
    <row r="227" s="27" customFormat="true" ht="21.75" hidden="false" customHeight="true" outlineLevel="0" collapsed="false">
      <c r="A227" s="22"/>
      <c r="B227" s="160"/>
      <c r="C227" s="161" t="s">
        <v>413</v>
      </c>
      <c r="D227" s="161" t="s">
        <v>124</v>
      </c>
      <c r="E227" s="162" t="s">
        <v>414</v>
      </c>
      <c r="F227" s="163" t="s">
        <v>415</v>
      </c>
      <c r="G227" s="164" t="s">
        <v>324</v>
      </c>
      <c r="H227" s="165" t="n">
        <v>4.75</v>
      </c>
      <c r="I227" s="166"/>
      <c r="J227" s="167" t="n">
        <f aca="false">ROUND(I227*H227,2)</f>
        <v>0</v>
      </c>
      <c r="K227" s="163" t="s">
        <v>128</v>
      </c>
      <c r="L227" s="23"/>
      <c r="M227" s="168"/>
      <c r="N227" s="169" t="s">
        <v>40</v>
      </c>
      <c r="O227" s="60"/>
      <c r="P227" s="170" t="n">
        <f aca="false">O227*H227</f>
        <v>0</v>
      </c>
      <c r="Q227" s="170" t="n">
        <v>0.0005</v>
      </c>
      <c r="R227" s="170" t="n">
        <f aca="false">Q227*H227</f>
        <v>0.002375</v>
      </c>
      <c r="S227" s="170" t="n">
        <v>0</v>
      </c>
      <c r="T227" s="171" t="n">
        <f aca="false">S227*H227</f>
        <v>0</v>
      </c>
      <c r="U227" s="22"/>
      <c r="V227" s="22"/>
      <c r="W227" s="22"/>
      <c r="X227" s="22"/>
      <c r="Y227" s="22"/>
      <c r="Z227" s="22"/>
      <c r="AA227" s="22"/>
      <c r="AB227" s="22"/>
      <c r="AC227" s="22"/>
      <c r="AD227" s="22"/>
      <c r="AE227" s="22"/>
      <c r="AR227" s="172" t="s">
        <v>200</v>
      </c>
      <c r="AT227" s="172" t="s">
        <v>124</v>
      </c>
      <c r="AU227" s="172" t="s">
        <v>130</v>
      </c>
      <c r="AY227" s="3" t="s">
        <v>121</v>
      </c>
      <c r="BE227" s="173" t="n">
        <f aca="false">IF(N227="základní",J227,0)</f>
        <v>0</v>
      </c>
      <c r="BF227" s="173" t="n">
        <f aca="false">IF(N227="snížená",J227,0)</f>
        <v>0</v>
      </c>
      <c r="BG227" s="173" t="n">
        <f aca="false">IF(N227="zákl. přenesená",J227,0)</f>
        <v>0</v>
      </c>
      <c r="BH227" s="173" t="n">
        <f aca="false">IF(N227="sníž. přenesená",J227,0)</f>
        <v>0</v>
      </c>
      <c r="BI227" s="173" t="n">
        <f aca="false">IF(N227="nulová",J227,0)</f>
        <v>0</v>
      </c>
      <c r="BJ227" s="3" t="s">
        <v>130</v>
      </c>
      <c r="BK227" s="173" t="n">
        <f aca="false">ROUND(I227*H227,2)</f>
        <v>0</v>
      </c>
      <c r="BL227" s="3" t="s">
        <v>200</v>
      </c>
      <c r="BM227" s="172" t="s">
        <v>416</v>
      </c>
    </row>
    <row r="228" s="174" customFormat="true" ht="12.8" hidden="false" customHeight="false" outlineLevel="0" collapsed="false">
      <c r="B228" s="175"/>
      <c r="D228" s="176" t="s">
        <v>132</v>
      </c>
      <c r="E228" s="177"/>
      <c r="F228" s="178" t="s">
        <v>417</v>
      </c>
      <c r="H228" s="179" t="n">
        <v>4.75</v>
      </c>
      <c r="I228" s="180"/>
      <c r="L228" s="175"/>
      <c r="M228" s="181"/>
      <c r="N228" s="182"/>
      <c r="O228" s="182"/>
      <c r="P228" s="182"/>
      <c r="Q228" s="182"/>
      <c r="R228" s="182"/>
      <c r="S228" s="182"/>
      <c r="T228" s="183"/>
      <c r="AT228" s="177" t="s">
        <v>132</v>
      </c>
      <c r="AU228" s="177" t="s">
        <v>130</v>
      </c>
      <c r="AV228" s="174" t="s">
        <v>130</v>
      </c>
      <c r="AW228" s="174" t="s">
        <v>31</v>
      </c>
      <c r="AX228" s="174" t="s">
        <v>79</v>
      </c>
      <c r="AY228" s="177" t="s">
        <v>121</v>
      </c>
    </row>
    <row r="229" s="27" customFormat="true" ht="16.5" hidden="false" customHeight="true" outlineLevel="0" collapsed="false">
      <c r="A229" s="22"/>
      <c r="B229" s="160"/>
      <c r="C229" s="161" t="s">
        <v>418</v>
      </c>
      <c r="D229" s="161" t="s">
        <v>124</v>
      </c>
      <c r="E229" s="162" t="s">
        <v>419</v>
      </c>
      <c r="F229" s="163" t="s">
        <v>420</v>
      </c>
      <c r="G229" s="164" t="s">
        <v>324</v>
      </c>
      <c r="H229" s="165" t="n">
        <v>17.6</v>
      </c>
      <c r="I229" s="166"/>
      <c r="J229" s="167" t="n">
        <f aca="false">ROUND(I229*H229,2)</f>
        <v>0</v>
      </c>
      <c r="K229" s="163" t="s">
        <v>128</v>
      </c>
      <c r="L229" s="23"/>
      <c r="M229" s="168"/>
      <c r="N229" s="169" t="s">
        <v>40</v>
      </c>
      <c r="O229" s="60"/>
      <c r="P229" s="170" t="n">
        <f aca="false">O229*H229</f>
        <v>0</v>
      </c>
      <c r="Q229" s="170" t="n">
        <v>3E-005</v>
      </c>
      <c r="R229" s="170" t="n">
        <f aca="false">Q229*H229</f>
        <v>0.000528</v>
      </c>
      <c r="S229" s="170" t="n">
        <v>0</v>
      </c>
      <c r="T229" s="171" t="n">
        <f aca="false">S229*H229</f>
        <v>0</v>
      </c>
      <c r="U229" s="22"/>
      <c r="V229" s="22"/>
      <c r="W229" s="22"/>
      <c r="X229" s="22"/>
      <c r="Y229" s="22"/>
      <c r="Z229" s="22"/>
      <c r="AA229" s="22"/>
      <c r="AB229" s="22"/>
      <c r="AC229" s="22"/>
      <c r="AD229" s="22"/>
      <c r="AE229" s="22"/>
      <c r="AR229" s="172" t="s">
        <v>200</v>
      </c>
      <c r="AT229" s="172" t="s">
        <v>124</v>
      </c>
      <c r="AU229" s="172" t="s">
        <v>130</v>
      </c>
      <c r="AY229" s="3" t="s">
        <v>121</v>
      </c>
      <c r="BE229" s="173" t="n">
        <f aca="false">IF(N229="základní",J229,0)</f>
        <v>0</v>
      </c>
      <c r="BF229" s="173" t="n">
        <f aca="false">IF(N229="snížená",J229,0)</f>
        <v>0</v>
      </c>
      <c r="BG229" s="173" t="n">
        <f aca="false">IF(N229="zákl. přenesená",J229,0)</f>
        <v>0</v>
      </c>
      <c r="BH229" s="173" t="n">
        <f aca="false">IF(N229="sníž. přenesená",J229,0)</f>
        <v>0</v>
      </c>
      <c r="BI229" s="173" t="n">
        <f aca="false">IF(N229="nulová",J229,0)</f>
        <v>0</v>
      </c>
      <c r="BJ229" s="3" t="s">
        <v>130</v>
      </c>
      <c r="BK229" s="173" t="n">
        <f aca="false">ROUND(I229*H229,2)</f>
        <v>0</v>
      </c>
      <c r="BL229" s="3" t="s">
        <v>200</v>
      </c>
      <c r="BM229" s="172" t="s">
        <v>421</v>
      </c>
    </row>
    <row r="230" s="174" customFormat="true" ht="12.8" hidden="false" customHeight="false" outlineLevel="0" collapsed="false">
      <c r="B230" s="175"/>
      <c r="D230" s="176" t="s">
        <v>132</v>
      </c>
      <c r="E230" s="177"/>
      <c r="F230" s="178" t="s">
        <v>422</v>
      </c>
      <c r="H230" s="179" t="n">
        <v>17.6</v>
      </c>
      <c r="I230" s="180"/>
      <c r="L230" s="175"/>
      <c r="M230" s="181"/>
      <c r="N230" s="182"/>
      <c r="O230" s="182"/>
      <c r="P230" s="182"/>
      <c r="Q230" s="182"/>
      <c r="R230" s="182"/>
      <c r="S230" s="182"/>
      <c r="T230" s="183"/>
      <c r="AT230" s="177" t="s">
        <v>132</v>
      </c>
      <c r="AU230" s="177" t="s">
        <v>130</v>
      </c>
      <c r="AV230" s="174" t="s">
        <v>130</v>
      </c>
      <c r="AW230" s="174" t="s">
        <v>31</v>
      </c>
      <c r="AX230" s="174" t="s">
        <v>79</v>
      </c>
      <c r="AY230" s="177" t="s">
        <v>121</v>
      </c>
    </row>
    <row r="231" s="27" customFormat="true" ht="24.15" hidden="false" customHeight="true" outlineLevel="0" collapsed="false">
      <c r="A231" s="22"/>
      <c r="B231" s="160"/>
      <c r="C231" s="161" t="s">
        <v>423</v>
      </c>
      <c r="D231" s="161" t="s">
        <v>124</v>
      </c>
      <c r="E231" s="162" t="s">
        <v>424</v>
      </c>
      <c r="F231" s="163" t="s">
        <v>425</v>
      </c>
      <c r="G231" s="164" t="s">
        <v>127</v>
      </c>
      <c r="H231" s="165" t="n">
        <v>9.8</v>
      </c>
      <c r="I231" s="166"/>
      <c r="J231" s="167" t="n">
        <f aca="false">ROUND(I231*H231,2)</f>
        <v>0</v>
      </c>
      <c r="K231" s="163" t="s">
        <v>128</v>
      </c>
      <c r="L231" s="23"/>
      <c r="M231" s="168"/>
      <c r="N231" s="169" t="s">
        <v>40</v>
      </c>
      <c r="O231" s="60"/>
      <c r="P231" s="170" t="n">
        <f aca="false">O231*H231</f>
        <v>0</v>
      </c>
      <c r="Q231" s="170" t="n">
        <v>5E-005</v>
      </c>
      <c r="R231" s="170" t="n">
        <f aca="false">Q231*H231</f>
        <v>0.00049</v>
      </c>
      <c r="S231" s="170" t="n">
        <v>0</v>
      </c>
      <c r="T231" s="171" t="n">
        <f aca="false">S231*H231</f>
        <v>0</v>
      </c>
      <c r="U231" s="22"/>
      <c r="V231" s="22"/>
      <c r="W231" s="22"/>
      <c r="X231" s="22"/>
      <c r="Y231" s="22"/>
      <c r="Z231" s="22"/>
      <c r="AA231" s="22"/>
      <c r="AB231" s="22"/>
      <c r="AC231" s="22"/>
      <c r="AD231" s="22"/>
      <c r="AE231" s="22"/>
      <c r="AR231" s="172" t="s">
        <v>200</v>
      </c>
      <c r="AT231" s="172" t="s">
        <v>124</v>
      </c>
      <c r="AU231" s="172" t="s">
        <v>130</v>
      </c>
      <c r="AY231" s="3" t="s">
        <v>121</v>
      </c>
      <c r="BE231" s="173" t="n">
        <f aca="false">IF(N231="základní",J231,0)</f>
        <v>0</v>
      </c>
      <c r="BF231" s="173" t="n">
        <f aca="false">IF(N231="snížená",J231,0)</f>
        <v>0</v>
      </c>
      <c r="BG231" s="173" t="n">
        <f aca="false">IF(N231="zákl. přenesená",J231,0)</f>
        <v>0</v>
      </c>
      <c r="BH231" s="173" t="n">
        <f aca="false">IF(N231="sníž. přenesená",J231,0)</f>
        <v>0</v>
      </c>
      <c r="BI231" s="173" t="n">
        <f aca="false">IF(N231="nulová",J231,0)</f>
        <v>0</v>
      </c>
      <c r="BJ231" s="3" t="s">
        <v>130</v>
      </c>
      <c r="BK231" s="173" t="n">
        <f aca="false">ROUND(I231*H231,2)</f>
        <v>0</v>
      </c>
      <c r="BL231" s="3" t="s">
        <v>200</v>
      </c>
      <c r="BM231" s="172" t="s">
        <v>426</v>
      </c>
    </row>
    <row r="232" s="27" customFormat="true" ht="24.15" hidden="false" customHeight="true" outlineLevel="0" collapsed="false">
      <c r="A232" s="22"/>
      <c r="B232" s="160"/>
      <c r="C232" s="161" t="s">
        <v>427</v>
      </c>
      <c r="D232" s="161" t="s">
        <v>124</v>
      </c>
      <c r="E232" s="162" t="s">
        <v>428</v>
      </c>
      <c r="F232" s="163" t="s">
        <v>429</v>
      </c>
      <c r="G232" s="164" t="s">
        <v>268</v>
      </c>
      <c r="H232" s="194"/>
      <c r="I232" s="166"/>
      <c r="J232" s="167" t="n">
        <f aca="false">ROUND(I232*H232,2)</f>
        <v>0</v>
      </c>
      <c r="K232" s="163" t="s">
        <v>128</v>
      </c>
      <c r="L232" s="23"/>
      <c r="M232" s="168"/>
      <c r="N232" s="169" t="s">
        <v>40</v>
      </c>
      <c r="O232" s="60"/>
      <c r="P232" s="170" t="n">
        <f aca="false">O232*H232</f>
        <v>0</v>
      </c>
      <c r="Q232" s="170" t="n">
        <v>0</v>
      </c>
      <c r="R232" s="170" t="n">
        <f aca="false">Q232*H232</f>
        <v>0</v>
      </c>
      <c r="S232" s="170" t="n">
        <v>0</v>
      </c>
      <c r="T232" s="171" t="n">
        <f aca="false">S232*H232</f>
        <v>0</v>
      </c>
      <c r="U232" s="22"/>
      <c r="V232" s="22"/>
      <c r="W232" s="22"/>
      <c r="X232" s="22"/>
      <c r="Y232" s="22"/>
      <c r="Z232" s="22"/>
      <c r="AA232" s="22"/>
      <c r="AB232" s="22"/>
      <c r="AC232" s="22"/>
      <c r="AD232" s="22"/>
      <c r="AE232" s="22"/>
      <c r="AR232" s="172" t="s">
        <v>200</v>
      </c>
      <c r="AT232" s="172" t="s">
        <v>124</v>
      </c>
      <c r="AU232" s="172" t="s">
        <v>130</v>
      </c>
      <c r="AY232" s="3" t="s">
        <v>121</v>
      </c>
      <c r="BE232" s="173" t="n">
        <f aca="false">IF(N232="základní",J232,0)</f>
        <v>0</v>
      </c>
      <c r="BF232" s="173" t="n">
        <f aca="false">IF(N232="snížená",J232,0)</f>
        <v>0</v>
      </c>
      <c r="BG232" s="173" t="n">
        <f aca="false">IF(N232="zákl. přenesená",J232,0)</f>
        <v>0</v>
      </c>
      <c r="BH232" s="173" t="n">
        <f aca="false">IF(N232="sníž. přenesená",J232,0)</f>
        <v>0</v>
      </c>
      <c r="BI232" s="173" t="n">
        <f aca="false">IF(N232="nulová",J232,0)</f>
        <v>0</v>
      </c>
      <c r="BJ232" s="3" t="s">
        <v>130</v>
      </c>
      <c r="BK232" s="173" t="n">
        <f aca="false">ROUND(I232*H232,2)</f>
        <v>0</v>
      </c>
      <c r="BL232" s="3" t="s">
        <v>200</v>
      </c>
      <c r="BM232" s="172" t="s">
        <v>430</v>
      </c>
    </row>
    <row r="233" s="146" customFormat="true" ht="22.8" hidden="false" customHeight="true" outlineLevel="0" collapsed="false">
      <c r="B233" s="147"/>
      <c r="D233" s="148" t="s">
        <v>73</v>
      </c>
      <c r="E233" s="158" t="s">
        <v>431</v>
      </c>
      <c r="F233" s="158" t="s">
        <v>432</v>
      </c>
      <c r="I233" s="150"/>
      <c r="J233" s="159" t="n">
        <f aca="false">BK233</f>
        <v>0</v>
      </c>
      <c r="L233" s="147"/>
      <c r="M233" s="152"/>
      <c r="N233" s="153"/>
      <c r="O233" s="153"/>
      <c r="P233" s="154" t="n">
        <f aca="false">SUM(P234:P240)</f>
        <v>0</v>
      </c>
      <c r="Q233" s="153"/>
      <c r="R233" s="154" t="n">
        <f aca="false">SUM(R234:R240)</f>
        <v>0.002548</v>
      </c>
      <c r="S233" s="153"/>
      <c r="T233" s="155" t="n">
        <f aca="false">SUM(T234:T240)</f>
        <v>0</v>
      </c>
      <c r="AR233" s="148" t="s">
        <v>130</v>
      </c>
      <c r="AT233" s="156" t="s">
        <v>73</v>
      </c>
      <c r="AU233" s="156" t="s">
        <v>79</v>
      </c>
      <c r="AY233" s="148" t="s">
        <v>121</v>
      </c>
      <c r="BK233" s="157" t="n">
        <f aca="false">SUM(BK234:BK240)</f>
        <v>0</v>
      </c>
    </row>
    <row r="234" s="27" customFormat="true" ht="24.15" hidden="false" customHeight="true" outlineLevel="0" collapsed="false">
      <c r="A234" s="22"/>
      <c r="B234" s="160"/>
      <c r="C234" s="161" t="s">
        <v>433</v>
      </c>
      <c r="D234" s="161" t="s">
        <v>124</v>
      </c>
      <c r="E234" s="162" t="s">
        <v>434</v>
      </c>
      <c r="F234" s="163" t="s">
        <v>435</v>
      </c>
      <c r="G234" s="164" t="s">
        <v>127</v>
      </c>
      <c r="H234" s="165" t="n">
        <v>4.9</v>
      </c>
      <c r="I234" s="166"/>
      <c r="J234" s="167" t="n">
        <f aca="false">ROUND(I234*H234,2)</f>
        <v>0</v>
      </c>
      <c r="K234" s="163" t="s">
        <v>128</v>
      </c>
      <c r="L234" s="23"/>
      <c r="M234" s="168"/>
      <c r="N234" s="169" t="s">
        <v>40</v>
      </c>
      <c r="O234" s="60"/>
      <c r="P234" s="170" t="n">
        <f aca="false">O234*H234</f>
        <v>0</v>
      </c>
      <c r="Q234" s="170" t="n">
        <v>8E-005</v>
      </c>
      <c r="R234" s="170" t="n">
        <f aca="false">Q234*H234</f>
        <v>0.000392</v>
      </c>
      <c r="S234" s="170" t="n">
        <v>0</v>
      </c>
      <c r="T234" s="171" t="n">
        <f aca="false">S234*H234</f>
        <v>0</v>
      </c>
      <c r="U234" s="22"/>
      <c r="V234" s="22"/>
      <c r="W234" s="22"/>
      <c r="X234" s="22"/>
      <c r="Y234" s="22"/>
      <c r="Z234" s="22"/>
      <c r="AA234" s="22"/>
      <c r="AB234" s="22"/>
      <c r="AC234" s="22"/>
      <c r="AD234" s="22"/>
      <c r="AE234" s="22"/>
      <c r="AR234" s="172" t="s">
        <v>200</v>
      </c>
      <c r="AT234" s="172" t="s">
        <v>124</v>
      </c>
      <c r="AU234" s="172" t="s">
        <v>130</v>
      </c>
      <c r="AY234" s="3" t="s">
        <v>121</v>
      </c>
      <c r="BE234" s="173" t="n">
        <f aca="false">IF(N234="základní",J234,0)</f>
        <v>0</v>
      </c>
      <c r="BF234" s="173" t="n">
        <f aca="false">IF(N234="snížená",J234,0)</f>
        <v>0</v>
      </c>
      <c r="BG234" s="173" t="n">
        <f aca="false">IF(N234="zákl. přenesená",J234,0)</f>
        <v>0</v>
      </c>
      <c r="BH234" s="173" t="n">
        <f aca="false">IF(N234="sníž. přenesená",J234,0)</f>
        <v>0</v>
      </c>
      <c r="BI234" s="173" t="n">
        <f aca="false">IF(N234="nulová",J234,0)</f>
        <v>0</v>
      </c>
      <c r="BJ234" s="3" t="s">
        <v>130</v>
      </c>
      <c r="BK234" s="173" t="n">
        <f aca="false">ROUND(I234*H234,2)</f>
        <v>0</v>
      </c>
      <c r="BL234" s="3" t="s">
        <v>200</v>
      </c>
      <c r="BM234" s="172" t="s">
        <v>436</v>
      </c>
    </row>
    <row r="235" s="174" customFormat="true" ht="12.8" hidden="false" customHeight="false" outlineLevel="0" collapsed="false">
      <c r="B235" s="175"/>
      <c r="D235" s="176" t="s">
        <v>132</v>
      </c>
      <c r="E235" s="177"/>
      <c r="F235" s="178" t="s">
        <v>437</v>
      </c>
      <c r="H235" s="179" t="n">
        <v>4.9</v>
      </c>
      <c r="I235" s="180"/>
      <c r="L235" s="175"/>
      <c r="M235" s="181"/>
      <c r="N235" s="182"/>
      <c r="O235" s="182"/>
      <c r="P235" s="182"/>
      <c r="Q235" s="182"/>
      <c r="R235" s="182"/>
      <c r="S235" s="182"/>
      <c r="T235" s="183"/>
      <c r="AT235" s="177" t="s">
        <v>132</v>
      </c>
      <c r="AU235" s="177" t="s">
        <v>130</v>
      </c>
      <c r="AV235" s="174" t="s">
        <v>130</v>
      </c>
      <c r="AW235" s="174" t="s">
        <v>31</v>
      </c>
      <c r="AX235" s="174" t="s">
        <v>79</v>
      </c>
      <c r="AY235" s="177" t="s">
        <v>121</v>
      </c>
    </row>
    <row r="236" s="27" customFormat="true" ht="24.15" hidden="false" customHeight="true" outlineLevel="0" collapsed="false">
      <c r="A236" s="22"/>
      <c r="B236" s="160"/>
      <c r="C236" s="161" t="s">
        <v>438</v>
      </c>
      <c r="D236" s="161" t="s">
        <v>124</v>
      </c>
      <c r="E236" s="162" t="s">
        <v>439</v>
      </c>
      <c r="F236" s="163" t="s">
        <v>440</v>
      </c>
      <c r="G236" s="164" t="s">
        <v>127</v>
      </c>
      <c r="H236" s="165" t="n">
        <v>4.9</v>
      </c>
      <c r="I236" s="166"/>
      <c r="J236" s="167" t="n">
        <f aca="false">ROUND(I236*H236,2)</f>
        <v>0</v>
      </c>
      <c r="K236" s="163"/>
      <c r="L236" s="23"/>
      <c r="M236" s="168"/>
      <c r="N236" s="169" t="s">
        <v>40</v>
      </c>
      <c r="O236" s="60"/>
      <c r="P236" s="170" t="n">
        <f aca="false">O236*H236</f>
        <v>0</v>
      </c>
      <c r="Q236" s="170" t="n">
        <v>6E-005</v>
      </c>
      <c r="R236" s="170" t="n">
        <f aca="false">Q236*H236</f>
        <v>0.000294</v>
      </c>
      <c r="S236" s="170" t="n">
        <v>0</v>
      </c>
      <c r="T236" s="171" t="n">
        <f aca="false">S236*H236</f>
        <v>0</v>
      </c>
      <c r="U236" s="22"/>
      <c r="V236" s="22"/>
      <c r="W236" s="22"/>
      <c r="X236" s="22"/>
      <c r="Y236" s="22"/>
      <c r="Z236" s="22"/>
      <c r="AA236" s="22"/>
      <c r="AB236" s="22"/>
      <c r="AC236" s="22"/>
      <c r="AD236" s="22"/>
      <c r="AE236" s="22"/>
      <c r="AR236" s="172" t="s">
        <v>200</v>
      </c>
      <c r="AT236" s="172" t="s">
        <v>124</v>
      </c>
      <c r="AU236" s="172" t="s">
        <v>130</v>
      </c>
      <c r="AY236" s="3" t="s">
        <v>121</v>
      </c>
      <c r="BE236" s="173" t="n">
        <f aca="false">IF(N236="základní",J236,0)</f>
        <v>0</v>
      </c>
      <c r="BF236" s="173" t="n">
        <f aca="false">IF(N236="snížená",J236,0)</f>
        <v>0</v>
      </c>
      <c r="BG236" s="173" t="n">
        <f aca="false">IF(N236="zákl. přenesená",J236,0)</f>
        <v>0</v>
      </c>
      <c r="BH236" s="173" t="n">
        <f aca="false">IF(N236="sníž. přenesená",J236,0)</f>
        <v>0</v>
      </c>
      <c r="BI236" s="173" t="n">
        <f aca="false">IF(N236="nulová",J236,0)</f>
        <v>0</v>
      </c>
      <c r="BJ236" s="3" t="s">
        <v>130</v>
      </c>
      <c r="BK236" s="173" t="n">
        <f aca="false">ROUND(I236*H236,2)</f>
        <v>0</v>
      </c>
      <c r="BL236" s="3" t="s">
        <v>200</v>
      </c>
      <c r="BM236" s="172" t="s">
        <v>441</v>
      </c>
    </row>
    <row r="237" s="174" customFormat="true" ht="12.8" hidden="false" customHeight="false" outlineLevel="0" collapsed="false">
      <c r="B237" s="175"/>
      <c r="D237" s="176" t="s">
        <v>132</v>
      </c>
      <c r="E237" s="177"/>
      <c r="F237" s="178" t="s">
        <v>437</v>
      </c>
      <c r="H237" s="179" t="n">
        <v>4.9</v>
      </c>
      <c r="I237" s="180"/>
      <c r="L237" s="175"/>
      <c r="M237" s="181"/>
      <c r="N237" s="182"/>
      <c r="O237" s="182"/>
      <c r="P237" s="182"/>
      <c r="Q237" s="182"/>
      <c r="R237" s="182"/>
      <c r="S237" s="182"/>
      <c r="T237" s="183"/>
      <c r="AT237" s="177" t="s">
        <v>132</v>
      </c>
      <c r="AU237" s="177" t="s">
        <v>130</v>
      </c>
      <c r="AV237" s="174" t="s">
        <v>130</v>
      </c>
      <c r="AW237" s="174" t="s">
        <v>31</v>
      </c>
      <c r="AX237" s="174" t="s">
        <v>79</v>
      </c>
      <c r="AY237" s="177" t="s">
        <v>121</v>
      </c>
    </row>
    <row r="238" s="27" customFormat="true" ht="24.15" hidden="false" customHeight="true" outlineLevel="0" collapsed="false">
      <c r="A238" s="22"/>
      <c r="B238" s="160"/>
      <c r="C238" s="161" t="s">
        <v>442</v>
      </c>
      <c r="D238" s="161" t="s">
        <v>124</v>
      </c>
      <c r="E238" s="162" t="s">
        <v>443</v>
      </c>
      <c r="F238" s="163" t="s">
        <v>444</v>
      </c>
      <c r="G238" s="164" t="s">
        <v>127</v>
      </c>
      <c r="H238" s="165" t="n">
        <v>4.9</v>
      </c>
      <c r="I238" s="166"/>
      <c r="J238" s="167" t="n">
        <f aca="false">ROUND(I238*H238,2)</f>
        <v>0</v>
      </c>
      <c r="K238" s="163" t="s">
        <v>128</v>
      </c>
      <c r="L238" s="23"/>
      <c r="M238" s="168"/>
      <c r="N238" s="169" t="s">
        <v>40</v>
      </c>
      <c r="O238" s="60"/>
      <c r="P238" s="170" t="n">
        <f aca="false">O238*H238</f>
        <v>0</v>
      </c>
      <c r="Q238" s="170" t="n">
        <v>0.00014</v>
      </c>
      <c r="R238" s="170" t="n">
        <f aca="false">Q238*H238</f>
        <v>0.000686</v>
      </c>
      <c r="S238" s="170" t="n">
        <v>0</v>
      </c>
      <c r="T238" s="171" t="n">
        <f aca="false">S238*H238</f>
        <v>0</v>
      </c>
      <c r="U238" s="22"/>
      <c r="V238" s="22"/>
      <c r="W238" s="22"/>
      <c r="X238" s="22"/>
      <c r="Y238" s="22"/>
      <c r="Z238" s="22"/>
      <c r="AA238" s="22"/>
      <c r="AB238" s="22"/>
      <c r="AC238" s="22"/>
      <c r="AD238" s="22"/>
      <c r="AE238" s="22"/>
      <c r="AR238" s="172" t="s">
        <v>200</v>
      </c>
      <c r="AT238" s="172" t="s">
        <v>124</v>
      </c>
      <c r="AU238" s="172" t="s">
        <v>130</v>
      </c>
      <c r="AY238" s="3" t="s">
        <v>121</v>
      </c>
      <c r="BE238" s="173" t="n">
        <f aca="false">IF(N238="základní",J238,0)</f>
        <v>0</v>
      </c>
      <c r="BF238" s="173" t="n">
        <f aca="false">IF(N238="snížená",J238,0)</f>
        <v>0</v>
      </c>
      <c r="BG238" s="173" t="n">
        <f aca="false">IF(N238="zákl. přenesená",J238,0)</f>
        <v>0</v>
      </c>
      <c r="BH238" s="173" t="n">
        <f aca="false">IF(N238="sníž. přenesená",J238,0)</f>
        <v>0</v>
      </c>
      <c r="BI238" s="173" t="n">
        <f aca="false">IF(N238="nulová",J238,0)</f>
        <v>0</v>
      </c>
      <c r="BJ238" s="3" t="s">
        <v>130</v>
      </c>
      <c r="BK238" s="173" t="n">
        <f aca="false">ROUND(I238*H238,2)</f>
        <v>0</v>
      </c>
      <c r="BL238" s="3" t="s">
        <v>200</v>
      </c>
      <c r="BM238" s="172" t="s">
        <v>445</v>
      </c>
    </row>
    <row r="239" s="27" customFormat="true" ht="24.15" hidden="false" customHeight="true" outlineLevel="0" collapsed="false">
      <c r="A239" s="22"/>
      <c r="B239" s="160"/>
      <c r="C239" s="161" t="s">
        <v>446</v>
      </c>
      <c r="D239" s="161" t="s">
        <v>124</v>
      </c>
      <c r="E239" s="162" t="s">
        <v>447</v>
      </c>
      <c r="F239" s="163" t="s">
        <v>448</v>
      </c>
      <c r="G239" s="164" t="s">
        <v>127</v>
      </c>
      <c r="H239" s="165" t="n">
        <v>4.9</v>
      </c>
      <c r="I239" s="166"/>
      <c r="J239" s="167" t="n">
        <f aca="false">ROUND(I239*H239,2)</f>
        <v>0</v>
      </c>
      <c r="K239" s="163" t="s">
        <v>128</v>
      </c>
      <c r="L239" s="23"/>
      <c r="M239" s="168"/>
      <c r="N239" s="169" t="s">
        <v>40</v>
      </c>
      <c r="O239" s="60"/>
      <c r="P239" s="170" t="n">
        <f aca="false">O239*H239</f>
        <v>0</v>
      </c>
      <c r="Q239" s="170" t="n">
        <v>0.00012</v>
      </c>
      <c r="R239" s="170" t="n">
        <f aca="false">Q239*H239</f>
        <v>0.000588</v>
      </c>
      <c r="S239" s="170" t="n">
        <v>0</v>
      </c>
      <c r="T239" s="171" t="n">
        <f aca="false">S239*H239</f>
        <v>0</v>
      </c>
      <c r="U239" s="22"/>
      <c r="V239" s="22"/>
      <c r="W239" s="22"/>
      <c r="X239" s="22"/>
      <c r="Y239" s="22"/>
      <c r="Z239" s="22"/>
      <c r="AA239" s="22"/>
      <c r="AB239" s="22"/>
      <c r="AC239" s="22"/>
      <c r="AD239" s="22"/>
      <c r="AE239" s="22"/>
      <c r="AR239" s="172" t="s">
        <v>200</v>
      </c>
      <c r="AT239" s="172" t="s">
        <v>124</v>
      </c>
      <c r="AU239" s="172" t="s">
        <v>130</v>
      </c>
      <c r="AY239" s="3" t="s">
        <v>121</v>
      </c>
      <c r="BE239" s="173" t="n">
        <f aca="false">IF(N239="základní",J239,0)</f>
        <v>0</v>
      </c>
      <c r="BF239" s="173" t="n">
        <f aca="false">IF(N239="snížená",J239,0)</f>
        <v>0</v>
      </c>
      <c r="BG239" s="173" t="n">
        <f aca="false">IF(N239="zákl. přenesená",J239,0)</f>
        <v>0</v>
      </c>
      <c r="BH239" s="173" t="n">
        <f aca="false">IF(N239="sníž. přenesená",J239,0)</f>
        <v>0</v>
      </c>
      <c r="BI239" s="173" t="n">
        <f aca="false">IF(N239="nulová",J239,0)</f>
        <v>0</v>
      </c>
      <c r="BJ239" s="3" t="s">
        <v>130</v>
      </c>
      <c r="BK239" s="173" t="n">
        <f aca="false">ROUND(I239*H239,2)</f>
        <v>0</v>
      </c>
      <c r="BL239" s="3" t="s">
        <v>200</v>
      </c>
      <c r="BM239" s="172" t="s">
        <v>449</v>
      </c>
    </row>
    <row r="240" s="27" customFormat="true" ht="24.15" hidden="false" customHeight="true" outlineLevel="0" collapsed="false">
      <c r="A240" s="22"/>
      <c r="B240" s="160"/>
      <c r="C240" s="161" t="s">
        <v>450</v>
      </c>
      <c r="D240" s="161" t="s">
        <v>124</v>
      </c>
      <c r="E240" s="162" t="s">
        <v>451</v>
      </c>
      <c r="F240" s="163" t="s">
        <v>452</v>
      </c>
      <c r="G240" s="164" t="s">
        <v>127</v>
      </c>
      <c r="H240" s="165" t="n">
        <v>4.9</v>
      </c>
      <c r="I240" s="166"/>
      <c r="J240" s="167" t="n">
        <f aca="false">ROUND(I240*H240,2)</f>
        <v>0</v>
      </c>
      <c r="K240" s="163" t="s">
        <v>128</v>
      </c>
      <c r="L240" s="23"/>
      <c r="M240" s="168"/>
      <c r="N240" s="169" t="s">
        <v>40</v>
      </c>
      <c r="O240" s="60"/>
      <c r="P240" s="170" t="n">
        <f aca="false">O240*H240</f>
        <v>0</v>
      </c>
      <c r="Q240" s="170" t="n">
        <v>0.00012</v>
      </c>
      <c r="R240" s="170" t="n">
        <f aca="false">Q240*H240</f>
        <v>0.000588</v>
      </c>
      <c r="S240" s="170" t="n">
        <v>0</v>
      </c>
      <c r="T240" s="171" t="n">
        <f aca="false">S240*H240</f>
        <v>0</v>
      </c>
      <c r="U240" s="22"/>
      <c r="V240" s="22"/>
      <c r="W240" s="22"/>
      <c r="X240" s="22"/>
      <c r="Y240" s="22"/>
      <c r="Z240" s="22"/>
      <c r="AA240" s="22"/>
      <c r="AB240" s="22"/>
      <c r="AC240" s="22"/>
      <c r="AD240" s="22"/>
      <c r="AE240" s="22"/>
      <c r="AR240" s="172" t="s">
        <v>200</v>
      </c>
      <c r="AT240" s="172" t="s">
        <v>124</v>
      </c>
      <c r="AU240" s="172" t="s">
        <v>130</v>
      </c>
      <c r="AY240" s="3" t="s">
        <v>121</v>
      </c>
      <c r="BE240" s="173" t="n">
        <f aca="false">IF(N240="základní",J240,0)</f>
        <v>0</v>
      </c>
      <c r="BF240" s="173" t="n">
        <f aca="false">IF(N240="snížená",J240,0)</f>
        <v>0</v>
      </c>
      <c r="BG240" s="173" t="n">
        <f aca="false">IF(N240="zákl. přenesená",J240,0)</f>
        <v>0</v>
      </c>
      <c r="BH240" s="173" t="n">
        <f aca="false">IF(N240="sníž. přenesená",J240,0)</f>
        <v>0</v>
      </c>
      <c r="BI240" s="173" t="n">
        <f aca="false">IF(N240="nulová",J240,0)</f>
        <v>0</v>
      </c>
      <c r="BJ240" s="3" t="s">
        <v>130</v>
      </c>
      <c r="BK240" s="173" t="n">
        <f aca="false">ROUND(I240*H240,2)</f>
        <v>0</v>
      </c>
      <c r="BL240" s="3" t="s">
        <v>200</v>
      </c>
      <c r="BM240" s="172" t="s">
        <v>453</v>
      </c>
    </row>
    <row r="241" s="146" customFormat="true" ht="22.8" hidden="false" customHeight="true" outlineLevel="0" collapsed="false">
      <c r="B241" s="147"/>
      <c r="D241" s="148" t="s">
        <v>73</v>
      </c>
      <c r="E241" s="158" t="s">
        <v>454</v>
      </c>
      <c r="F241" s="158" t="s">
        <v>455</v>
      </c>
      <c r="I241" s="150"/>
      <c r="J241" s="159" t="n">
        <f aca="false">BK241</f>
        <v>0</v>
      </c>
      <c r="L241" s="147"/>
      <c r="M241" s="152"/>
      <c r="N241" s="153"/>
      <c r="O241" s="153"/>
      <c r="P241" s="154" t="n">
        <f aca="false">SUM(P242:P250)</f>
        <v>0</v>
      </c>
      <c r="Q241" s="153"/>
      <c r="R241" s="154" t="n">
        <f aca="false">SUM(R242:R250)</f>
        <v>0.2873304</v>
      </c>
      <c r="S241" s="153"/>
      <c r="T241" s="155" t="n">
        <f aca="false">SUM(T242:T250)</f>
        <v>0.05561865</v>
      </c>
      <c r="AR241" s="148" t="s">
        <v>130</v>
      </c>
      <c r="AT241" s="156" t="s">
        <v>73</v>
      </c>
      <c r="AU241" s="156" t="s">
        <v>79</v>
      </c>
      <c r="AY241" s="148" t="s">
        <v>121</v>
      </c>
      <c r="BK241" s="157" t="n">
        <f aca="false">SUM(BK242:BK250)</f>
        <v>0</v>
      </c>
    </row>
    <row r="242" s="27" customFormat="true" ht="16.5" hidden="false" customHeight="true" outlineLevel="0" collapsed="false">
      <c r="A242" s="22"/>
      <c r="B242" s="160"/>
      <c r="C242" s="161" t="s">
        <v>456</v>
      </c>
      <c r="D242" s="161" t="s">
        <v>124</v>
      </c>
      <c r="E242" s="162" t="s">
        <v>457</v>
      </c>
      <c r="F242" s="163" t="s">
        <v>458</v>
      </c>
      <c r="G242" s="164" t="s">
        <v>127</v>
      </c>
      <c r="H242" s="165" t="n">
        <v>179.415</v>
      </c>
      <c r="I242" s="166"/>
      <c r="J242" s="167" t="n">
        <f aca="false">ROUND(I242*H242,2)</f>
        <v>0</v>
      </c>
      <c r="K242" s="163" t="s">
        <v>128</v>
      </c>
      <c r="L242" s="23"/>
      <c r="M242" s="168"/>
      <c r="N242" s="169" t="s">
        <v>40</v>
      </c>
      <c r="O242" s="60"/>
      <c r="P242" s="170" t="n">
        <f aca="false">O242*H242</f>
        <v>0</v>
      </c>
      <c r="Q242" s="170" t="n">
        <v>0.001</v>
      </c>
      <c r="R242" s="170" t="n">
        <f aca="false">Q242*H242</f>
        <v>0.179415</v>
      </c>
      <c r="S242" s="170" t="n">
        <v>0.00031</v>
      </c>
      <c r="T242" s="171" t="n">
        <f aca="false">S242*H242</f>
        <v>0.05561865</v>
      </c>
      <c r="U242" s="22"/>
      <c r="V242" s="22"/>
      <c r="W242" s="22"/>
      <c r="X242" s="22"/>
      <c r="Y242" s="22"/>
      <c r="Z242" s="22"/>
      <c r="AA242" s="22"/>
      <c r="AB242" s="22"/>
      <c r="AC242" s="22"/>
      <c r="AD242" s="22"/>
      <c r="AE242" s="22"/>
      <c r="AR242" s="172" t="s">
        <v>200</v>
      </c>
      <c r="AT242" s="172" t="s">
        <v>124</v>
      </c>
      <c r="AU242" s="172" t="s">
        <v>130</v>
      </c>
      <c r="AY242" s="3" t="s">
        <v>121</v>
      </c>
      <c r="BE242" s="173" t="n">
        <f aca="false">IF(N242="základní",J242,0)</f>
        <v>0</v>
      </c>
      <c r="BF242" s="173" t="n">
        <f aca="false">IF(N242="snížená",J242,0)</f>
        <v>0</v>
      </c>
      <c r="BG242" s="173" t="n">
        <f aca="false">IF(N242="zákl. přenesená",J242,0)</f>
        <v>0</v>
      </c>
      <c r="BH242" s="173" t="n">
        <f aca="false">IF(N242="sníž. přenesená",J242,0)</f>
        <v>0</v>
      </c>
      <c r="BI242" s="173" t="n">
        <f aca="false">IF(N242="nulová",J242,0)</f>
        <v>0</v>
      </c>
      <c r="BJ242" s="3" t="s">
        <v>130</v>
      </c>
      <c r="BK242" s="173" t="n">
        <f aca="false">ROUND(I242*H242,2)</f>
        <v>0</v>
      </c>
      <c r="BL242" s="3" t="s">
        <v>200</v>
      </c>
      <c r="BM242" s="172" t="s">
        <v>459</v>
      </c>
    </row>
    <row r="243" s="174" customFormat="true" ht="12.8" hidden="false" customHeight="false" outlineLevel="0" collapsed="false">
      <c r="B243" s="175"/>
      <c r="D243" s="176" t="s">
        <v>132</v>
      </c>
      <c r="E243" s="177"/>
      <c r="F243" s="178" t="s">
        <v>460</v>
      </c>
      <c r="H243" s="179" t="n">
        <v>53.1</v>
      </c>
      <c r="I243" s="180"/>
      <c r="L243" s="175"/>
      <c r="M243" s="181"/>
      <c r="N243" s="182"/>
      <c r="O243" s="182"/>
      <c r="P243" s="182"/>
      <c r="Q243" s="182"/>
      <c r="R243" s="182"/>
      <c r="S243" s="182"/>
      <c r="T243" s="183"/>
      <c r="AT243" s="177" t="s">
        <v>132</v>
      </c>
      <c r="AU243" s="177" t="s">
        <v>130</v>
      </c>
      <c r="AV243" s="174" t="s">
        <v>130</v>
      </c>
      <c r="AW243" s="174" t="s">
        <v>31</v>
      </c>
      <c r="AX243" s="174" t="s">
        <v>74</v>
      </c>
      <c r="AY243" s="177" t="s">
        <v>121</v>
      </c>
    </row>
    <row r="244" s="174" customFormat="true" ht="12.8" hidden="false" customHeight="false" outlineLevel="0" collapsed="false">
      <c r="B244" s="175"/>
      <c r="D244" s="176" t="s">
        <v>132</v>
      </c>
      <c r="E244" s="177"/>
      <c r="F244" s="178" t="s">
        <v>461</v>
      </c>
      <c r="H244" s="179" t="n">
        <v>165.36</v>
      </c>
      <c r="I244" s="180"/>
      <c r="L244" s="175"/>
      <c r="M244" s="181"/>
      <c r="N244" s="182"/>
      <c r="O244" s="182"/>
      <c r="P244" s="182"/>
      <c r="Q244" s="182"/>
      <c r="R244" s="182"/>
      <c r="S244" s="182"/>
      <c r="T244" s="183"/>
      <c r="AT244" s="177" t="s">
        <v>132</v>
      </c>
      <c r="AU244" s="177" t="s">
        <v>130</v>
      </c>
      <c r="AV244" s="174" t="s">
        <v>130</v>
      </c>
      <c r="AW244" s="174" t="s">
        <v>31</v>
      </c>
      <c r="AX244" s="174" t="s">
        <v>74</v>
      </c>
      <c r="AY244" s="177" t="s">
        <v>121</v>
      </c>
    </row>
    <row r="245" s="174" customFormat="true" ht="12.8" hidden="false" customHeight="false" outlineLevel="0" collapsed="false">
      <c r="B245" s="175"/>
      <c r="D245" s="176" t="s">
        <v>132</v>
      </c>
      <c r="E245" s="177"/>
      <c r="F245" s="178" t="s">
        <v>462</v>
      </c>
      <c r="H245" s="179" t="n">
        <v>-39.045</v>
      </c>
      <c r="I245" s="180"/>
      <c r="L245" s="175"/>
      <c r="M245" s="181"/>
      <c r="N245" s="182"/>
      <c r="O245" s="182"/>
      <c r="P245" s="182"/>
      <c r="Q245" s="182"/>
      <c r="R245" s="182"/>
      <c r="S245" s="182"/>
      <c r="T245" s="183"/>
      <c r="AT245" s="177" t="s">
        <v>132</v>
      </c>
      <c r="AU245" s="177" t="s">
        <v>130</v>
      </c>
      <c r="AV245" s="174" t="s">
        <v>130</v>
      </c>
      <c r="AW245" s="174" t="s">
        <v>31</v>
      </c>
      <c r="AX245" s="174" t="s">
        <v>74</v>
      </c>
      <c r="AY245" s="177" t="s">
        <v>121</v>
      </c>
    </row>
    <row r="246" s="184" customFormat="true" ht="12.8" hidden="false" customHeight="false" outlineLevel="0" collapsed="false">
      <c r="B246" s="185"/>
      <c r="D246" s="176" t="s">
        <v>132</v>
      </c>
      <c r="E246" s="186"/>
      <c r="F246" s="187" t="s">
        <v>143</v>
      </c>
      <c r="H246" s="188" t="n">
        <v>179.415</v>
      </c>
      <c r="I246" s="189"/>
      <c r="L246" s="185"/>
      <c r="M246" s="190"/>
      <c r="N246" s="191"/>
      <c r="O246" s="191"/>
      <c r="P246" s="191"/>
      <c r="Q246" s="191"/>
      <c r="R246" s="191"/>
      <c r="S246" s="191"/>
      <c r="T246" s="192"/>
      <c r="AT246" s="186" t="s">
        <v>132</v>
      </c>
      <c r="AU246" s="186" t="s">
        <v>130</v>
      </c>
      <c r="AV246" s="184" t="s">
        <v>129</v>
      </c>
      <c r="AW246" s="184" t="s">
        <v>31</v>
      </c>
      <c r="AX246" s="184" t="s">
        <v>79</v>
      </c>
      <c r="AY246" s="186" t="s">
        <v>121</v>
      </c>
    </row>
    <row r="247" s="27" customFormat="true" ht="24.15" hidden="false" customHeight="true" outlineLevel="0" collapsed="false">
      <c r="A247" s="22"/>
      <c r="B247" s="160"/>
      <c r="C247" s="161" t="s">
        <v>463</v>
      </c>
      <c r="D247" s="161" t="s">
        <v>124</v>
      </c>
      <c r="E247" s="162" t="s">
        <v>464</v>
      </c>
      <c r="F247" s="163" t="s">
        <v>465</v>
      </c>
      <c r="G247" s="164" t="s">
        <v>127</v>
      </c>
      <c r="H247" s="165" t="n">
        <v>179.415</v>
      </c>
      <c r="I247" s="166"/>
      <c r="J247" s="167" t="n">
        <f aca="false">ROUND(I247*H247,2)</f>
        <v>0</v>
      </c>
      <c r="K247" s="163" t="s">
        <v>128</v>
      </c>
      <c r="L247" s="23"/>
      <c r="M247" s="168"/>
      <c r="N247" s="169" t="s">
        <v>40</v>
      </c>
      <c r="O247" s="60"/>
      <c r="P247" s="170" t="n">
        <f aca="false">O247*H247</f>
        <v>0</v>
      </c>
      <c r="Q247" s="170" t="n">
        <v>0</v>
      </c>
      <c r="R247" s="170" t="n">
        <f aca="false">Q247*H247</f>
        <v>0</v>
      </c>
      <c r="S247" s="170" t="n">
        <v>0</v>
      </c>
      <c r="T247" s="171" t="n">
        <f aca="false">S247*H247</f>
        <v>0</v>
      </c>
      <c r="U247" s="22"/>
      <c r="V247" s="22"/>
      <c r="W247" s="22"/>
      <c r="X247" s="22"/>
      <c r="Y247" s="22"/>
      <c r="Z247" s="22"/>
      <c r="AA247" s="22"/>
      <c r="AB247" s="22"/>
      <c r="AC247" s="22"/>
      <c r="AD247" s="22"/>
      <c r="AE247" s="22"/>
      <c r="AR247" s="172" t="s">
        <v>200</v>
      </c>
      <c r="AT247" s="172" t="s">
        <v>124</v>
      </c>
      <c r="AU247" s="172" t="s">
        <v>130</v>
      </c>
      <c r="AY247" s="3" t="s">
        <v>121</v>
      </c>
      <c r="BE247" s="173" t="n">
        <f aca="false">IF(N247="základní",J247,0)</f>
        <v>0</v>
      </c>
      <c r="BF247" s="173" t="n">
        <f aca="false">IF(N247="snížená",J247,0)</f>
        <v>0</v>
      </c>
      <c r="BG247" s="173" t="n">
        <f aca="false">IF(N247="zákl. přenesená",J247,0)</f>
        <v>0</v>
      </c>
      <c r="BH247" s="173" t="n">
        <f aca="false">IF(N247="sníž. přenesená",J247,0)</f>
        <v>0</v>
      </c>
      <c r="BI247" s="173" t="n">
        <f aca="false">IF(N247="nulová",J247,0)</f>
        <v>0</v>
      </c>
      <c r="BJ247" s="3" t="s">
        <v>130</v>
      </c>
      <c r="BK247" s="173" t="n">
        <f aca="false">ROUND(I247*H247,2)</f>
        <v>0</v>
      </c>
      <c r="BL247" s="3" t="s">
        <v>200</v>
      </c>
      <c r="BM247" s="172" t="s">
        <v>466</v>
      </c>
    </row>
    <row r="248" s="27" customFormat="true" ht="24.15" hidden="false" customHeight="true" outlineLevel="0" collapsed="false">
      <c r="A248" s="22"/>
      <c r="B248" s="160"/>
      <c r="C248" s="161" t="s">
        <v>467</v>
      </c>
      <c r="D248" s="161" t="s">
        <v>124</v>
      </c>
      <c r="E248" s="162" t="s">
        <v>468</v>
      </c>
      <c r="F248" s="163" t="s">
        <v>469</v>
      </c>
      <c r="G248" s="164" t="s">
        <v>127</v>
      </c>
      <c r="H248" s="165" t="n">
        <v>3</v>
      </c>
      <c r="I248" s="166"/>
      <c r="J248" s="167" t="n">
        <f aca="false">ROUND(I248*H248,2)</f>
        <v>0</v>
      </c>
      <c r="K248" s="163" t="s">
        <v>128</v>
      </c>
      <c r="L248" s="23"/>
      <c r="M248" s="168"/>
      <c r="N248" s="169" t="s">
        <v>40</v>
      </c>
      <c r="O248" s="60"/>
      <c r="P248" s="170" t="n">
        <f aca="false">O248*H248</f>
        <v>0</v>
      </c>
      <c r="Q248" s="170" t="n">
        <v>0.00029</v>
      </c>
      <c r="R248" s="170" t="n">
        <f aca="false">Q248*H248</f>
        <v>0.00087</v>
      </c>
      <c r="S248" s="170" t="n">
        <v>0</v>
      </c>
      <c r="T248" s="171" t="n">
        <f aca="false">S248*H248</f>
        <v>0</v>
      </c>
      <c r="U248" s="22"/>
      <c r="V248" s="22"/>
      <c r="W248" s="22"/>
      <c r="X248" s="22"/>
      <c r="Y248" s="22"/>
      <c r="Z248" s="22"/>
      <c r="AA248" s="22"/>
      <c r="AB248" s="22"/>
      <c r="AC248" s="22"/>
      <c r="AD248" s="22"/>
      <c r="AE248" s="22"/>
      <c r="AR248" s="172" t="s">
        <v>200</v>
      </c>
      <c r="AT248" s="172" t="s">
        <v>124</v>
      </c>
      <c r="AU248" s="172" t="s">
        <v>130</v>
      </c>
      <c r="AY248" s="3" t="s">
        <v>121</v>
      </c>
      <c r="BE248" s="173" t="n">
        <f aca="false">IF(N248="základní",J248,0)</f>
        <v>0</v>
      </c>
      <c r="BF248" s="173" t="n">
        <f aca="false">IF(N248="snížená",J248,0)</f>
        <v>0</v>
      </c>
      <c r="BG248" s="173" t="n">
        <f aca="false">IF(N248="zákl. přenesená",J248,0)</f>
        <v>0</v>
      </c>
      <c r="BH248" s="173" t="n">
        <f aca="false">IF(N248="sníž. přenesená",J248,0)</f>
        <v>0</v>
      </c>
      <c r="BI248" s="173" t="n">
        <f aca="false">IF(N248="nulová",J248,0)</f>
        <v>0</v>
      </c>
      <c r="BJ248" s="3" t="s">
        <v>130</v>
      </c>
      <c r="BK248" s="173" t="n">
        <f aca="false">ROUND(I248*H248,2)</f>
        <v>0</v>
      </c>
      <c r="BL248" s="3" t="s">
        <v>200</v>
      </c>
      <c r="BM248" s="172" t="s">
        <v>470</v>
      </c>
    </row>
    <row r="249" s="27" customFormat="true" ht="24.15" hidden="false" customHeight="true" outlineLevel="0" collapsed="false">
      <c r="A249" s="22"/>
      <c r="B249" s="160"/>
      <c r="C249" s="161" t="s">
        <v>471</v>
      </c>
      <c r="D249" s="161" t="s">
        <v>124</v>
      </c>
      <c r="E249" s="162" t="s">
        <v>472</v>
      </c>
      <c r="F249" s="163" t="s">
        <v>473</v>
      </c>
      <c r="G249" s="164" t="s">
        <v>127</v>
      </c>
      <c r="H249" s="165" t="n">
        <v>218.46</v>
      </c>
      <c r="I249" s="166"/>
      <c r="J249" s="167" t="n">
        <f aca="false">ROUND(I249*H249,2)</f>
        <v>0</v>
      </c>
      <c r="K249" s="163" t="s">
        <v>128</v>
      </c>
      <c r="L249" s="23"/>
      <c r="M249" s="168"/>
      <c r="N249" s="169" t="s">
        <v>40</v>
      </c>
      <c r="O249" s="60"/>
      <c r="P249" s="170" t="n">
        <f aca="false">O249*H249</f>
        <v>0</v>
      </c>
      <c r="Q249" s="170" t="n">
        <v>0.0002</v>
      </c>
      <c r="R249" s="170" t="n">
        <f aca="false">Q249*H249</f>
        <v>0.043692</v>
      </c>
      <c r="S249" s="170" t="n">
        <v>0</v>
      </c>
      <c r="T249" s="171" t="n">
        <f aca="false">S249*H249</f>
        <v>0</v>
      </c>
      <c r="U249" s="22"/>
      <c r="V249" s="22"/>
      <c r="W249" s="22"/>
      <c r="X249" s="22"/>
      <c r="Y249" s="22"/>
      <c r="Z249" s="22"/>
      <c r="AA249" s="22"/>
      <c r="AB249" s="22"/>
      <c r="AC249" s="22"/>
      <c r="AD249" s="22"/>
      <c r="AE249" s="22"/>
      <c r="AR249" s="172" t="s">
        <v>200</v>
      </c>
      <c r="AT249" s="172" t="s">
        <v>124</v>
      </c>
      <c r="AU249" s="172" t="s">
        <v>130</v>
      </c>
      <c r="AY249" s="3" t="s">
        <v>121</v>
      </c>
      <c r="BE249" s="173" t="n">
        <f aca="false">IF(N249="základní",J249,0)</f>
        <v>0</v>
      </c>
      <c r="BF249" s="173" t="n">
        <f aca="false">IF(N249="snížená",J249,0)</f>
        <v>0</v>
      </c>
      <c r="BG249" s="173" t="n">
        <f aca="false">IF(N249="zákl. přenesená",J249,0)</f>
        <v>0</v>
      </c>
      <c r="BH249" s="173" t="n">
        <f aca="false">IF(N249="sníž. přenesená",J249,0)</f>
        <v>0</v>
      </c>
      <c r="BI249" s="173" t="n">
        <f aca="false">IF(N249="nulová",J249,0)</f>
        <v>0</v>
      </c>
      <c r="BJ249" s="3" t="s">
        <v>130</v>
      </c>
      <c r="BK249" s="173" t="n">
        <f aca="false">ROUND(I249*H249,2)</f>
        <v>0</v>
      </c>
      <c r="BL249" s="3" t="s">
        <v>200</v>
      </c>
      <c r="BM249" s="172" t="s">
        <v>474</v>
      </c>
    </row>
    <row r="250" s="27" customFormat="true" ht="24.15" hidden="false" customHeight="true" outlineLevel="0" collapsed="false">
      <c r="A250" s="22"/>
      <c r="B250" s="160"/>
      <c r="C250" s="161" t="s">
        <v>475</v>
      </c>
      <c r="D250" s="161" t="s">
        <v>124</v>
      </c>
      <c r="E250" s="162" t="s">
        <v>476</v>
      </c>
      <c r="F250" s="163" t="s">
        <v>477</v>
      </c>
      <c r="G250" s="164" t="s">
        <v>127</v>
      </c>
      <c r="H250" s="165" t="n">
        <v>218.46</v>
      </c>
      <c r="I250" s="166"/>
      <c r="J250" s="167" t="n">
        <f aca="false">ROUND(I250*H250,2)</f>
        <v>0</v>
      </c>
      <c r="K250" s="163" t="s">
        <v>128</v>
      </c>
      <c r="L250" s="23"/>
      <c r="M250" s="168"/>
      <c r="N250" s="169" t="s">
        <v>40</v>
      </c>
      <c r="O250" s="60"/>
      <c r="P250" s="170" t="n">
        <f aca="false">O250*H250</f>
        <v>0</v>
      </c>
      <c r="Q250" s="170" t="n">
        <v>0.00029</v>
      </c>
      <c r="R250" s="170" t="n">
        <f aca="false">Q250*H250</f>
        <v>0.0633534</v>
      </c>
      <c r="S250" s="170" t="n">
        <v>0</v>
      </c>
      <c r="T250" s="171" t="n">
        <f aca="false">S250*H250</f>
        <v>0</v>
      </c>
      <c r="U250" s="22"/>
      <c r="V250" s="22"/>
      <c r="W250" s="22"/>
      <c r="X250" s="22"/>
      <c r="Y250" s="22"/>
      <c r="Z250" s="22"/>
      <c r="AA250" s="22"/>
      <c r="AB250" s="22"/>
      <c r="AC250" s="22"/>
      <c r="AD250" s="22"/>
      <c r="AE250" s="22"/>
      <c r="AR250" s="172" t="s">
        <v>200</v>
      </c>
      <c r="AT250" s="172" t="s">
        <v>124</v>
      </c>
      <c r="AU250" s="172" t="s">
        <v>130</v>
      </c>
      <c r="AY250" s="3" t="s">
        <v>121</v>
      </c>
      <c r="BE250" s="173" t="n">
        <f aca="false">IF(N250="základní",J250,0)</f>
        <v>0</v>
      </c>
      <c r="BF250" s="173" t="n">
        <f aca="false">IF(N250="snížená",J250,0)</f>
        <v>0</v>
      </c>
      <c r="BG250" s="173" t="n">
        <f aca="false">IF(N250="zákl. přenesená",J250,0)</f>
        <v>0</v>
      </c>
      <c r="BH250" s="173" t="n">
        <f aca="false">IF(N250="sníž. přenesená",J250,0)</f>
        <v>0</v>
      </c>
      <c r="BI250" s="173" t="n">
        <f aca="false">IF(N250="nulová",J250,0)</f>
        <v>0</v>
      </c>
      <c r="BJ250" s="3" t="s">
        <v>130</v>
      </c>
      <c r="BK250" s="173" t="n">
        <f aca="false">ROUND(I250*H250,2)</f>
        <v>0</v>
      </c>
      <c r="BL250" s="3" t="s">
        <v>200</v>
      </c>
      <c r="BM250" s="172" t="s">
        <v>478</v>
      </c>
    </row>
    <row r="251" s="146" customFormat="true" ht="25.9" hidden="false" customHeight="true" outlineLevel="0" collapsed="false">
      <c r="B251" s="147"/>
      <c r="D251" s="148" t="s">
        <v>73</v>
      </c>
      <c r="E251" s="149" t="s">
        <v>479</v>
      </c>
      <c r="F251" s="149" t="s">
        <v>480</v>
      </c>
      <c r="I251" s="150"/>
      <c r="J251" s="151" t="n">
        <f aca="false">BK251</f>
        <v>0</v>
      </c>
      <c r="L251" s="147"/>
      <c r="M251" s="152"/>
      <c r="N251" s="153"/>
      <c r="O251" s="153"/>
      <c r="P251" s="154" t="n">
        <f aca="false">P252+P254+P256</f>
        <v>0</v>
      </c>
      <c r="Q251" s="153"/>
      <c r="R251" s="154" t="n">
        <f aca="false">R252+R254+R256</f>
        <v>0</v>
      </c>
      <c r="S251" s="153"/>
      <c r="T251" s="155" t="n">
        <f aca="false">T252+T254+T256</f>
        <v>0</v>
      </c>
      <c r="AR251" s="148" t="s">
        <v>148</v>
      </c>
      <c r="AT251" s="156" t="s">
        <v>73</v>
      </c>
      <c r="AU251" s="156" t="s">
        <v>74</v>
      </c>
      <c r="AY251" s="148" t="s">
        <v>121</v>
      </c>
      <c r="BK251" s="157" t="n">
        <f aca="false">BK252+BK254+BK256</f>
        <v>0</v>
      </c>
    </row>
    <row r="252" s="146" customFormat="true" ht="22.8" hidden="false" customHeight="true" outlineLevel="0" collapsed="false">
      <c r="B252" s="147"/>
      <c r="D252" s="148" t="s">
        <v>73</v>
      </c>
      <c r="E252" s="158" t="s">
        <v>481</v>
      </c>
      <c r="F252" s="158" t="s">
        <v>482</v>
      </c>
      <c r="I252" s="150"/>
      <c r="J252" s="159" t="n">
        <f aca="false">BK252</f>
        <v>0</v>
      </c>
      <c r="L252" s="147"/>
      <c r="M252" s="152"/>
      <c r="N252" s="153"/>
      <c r="O252" s="153"/>
      <c r="P252" s="154" t="n">
        <f aca="false">P253</f>
        <v>0</v>
      </c>
      <c r="Q252" s="153"/>
      <c r="R252" s="154" t="n">
        <f aca="false">R253</f>
        <v>0</v>
      </c>
      <c r="S252" s="153"/>
      <c r="T252" s="155" t="n">
        <f aca="false">T253</f>
        <v>0</v>
      </c>
      <c r="AR252" s="148" t="s">
        <v>148</v>
      </c>
      <c r="AT252" s="156" t="s">
        <v>73</v>
      </c>
      <c r="AU252" s="156" t="s">
        <v>79</v>
      </c>
      <c r="AY252" s="148" t="s">
        <v>121</v>
      </c>
      <c r="BK252" s="157" t="n">
        <f aca="false">BK253</f>
        <v>0</v>
      </c>
    </row>
    <row r="253" s="27" customFormat="true" ht="16.5" hidden="false" customHeight="true" outlineLevel="0" collapsed="false">
      <c r="A253" s="22"/>
      <c r="B253" s="160"/>
      <c r="C253" s="161" t="s">
        <v>483</v>
      </c>
      <c r="D253" s="161" t="s">
        <v>124</v>
      </c>
      <c r="E253" s="162" t="s">
        <v>484</v>
      </c>
      <c r="F253" s="163" t="s">
        <v>485</v>
      </c>
      <c r="G253" s="164" t="s">
        <v>168</v>
      </c>
      <c r="H253" s="165" t="n">
        <v>1</v>
      </c>
      <c r="I253" s="166"/>
      <c r="J253" s="167" t="n">
        <f aca="false">ROUND(I253*H253,2)</f>
        <v>0</v>
      </c>
      <c r="K253" s="163" t="s">
        <v>128</v>
      </c>
      <c r="L253" s="23"/>
      <c r="M253" s="168"/>
      <c r="N253" s="169" t="s">
        <v>40</v>
      </c>
      <c r="O253" s="60"/>
      <c r="P253" s="170" t="n">
        <f aca="false">O253*H253</f>
        <v>0</v>
      </c>
      <c r="Q253" s="170" t="n">
        <v>0</v>
      </c>
      <c r="R253" s="170" t="n">
        <f aca="false">Q253*H253</f>
        <v>0</v>
      </c>
      <c r="S253" s="170" t="n">
        <v>0</v>
      </c>
      <c r="T253" s="171" t="n">
        <f aca="false">S253*H253</f>
        <v>0</v>
      </c>
      <c r="U253" s="22"/>
      <c r="V253" s="22"/>
      <c r="W253" s="22"/>
      <c r="X253" s="22"/>
      <c r="Y253" s="22"/>
      <c r="Z253" s="22"/>
      <c r="AA253" s="22"/>
      <c r="AB253" s="22"/>
      <c r="AC253" s="22"/>
      <c r="AD253" s="22"/>
      <c r="AE253" s="22"/>
      <c r="AR253" s="172" t="s">
        <v>486</v>
      </c>
      <c r="AT253" s="172" t="s">
        <v>124</v>
      </c>
      <c r="AU253" s="172" t="s">
        <v>130</v>
      </c>
      <c r="AY253" s="3" t="s">
        <v>121</v>
      </c>
      <c r="BE253" s="173" t="n">
        <f aca="false">IF(N253="základní",J253,0)</f>
        <v>0</v>
      </c>
      <c r="BF253" s="173" t="n">
        <f aca="false">IF(N253="snížená",J253,0)</f>
        <v>0</v>
      </c>
      <c r="BG253" s="173" t="n">
        <f aca="false">IF(N253="zákl. přenesená",J253,0)</f>
        <v>0</v>
      </c>
      <c r="BH253" s="173" t="n">
        <f aca="false">IF(N253="sníž. přenesená",J253,0)</f>
        <v>0</v>
      </c>
      <c r="BI253" s="173" t="n">
        <f aca="false">IF(N253="nulová",J253,0)</f>
        <v>0</v>
      </c>
      <c r="BJ253" s="3" t="s">
        <v>130</v>
      </c>
      <c r="BK253" s="173" t="n">
        <f aca="false">ROUND(I253*H253,2)</f>
        <v>0</v>
      </c>
      <c r="BL253" s="3" t="s">
        <v>486</v>
      </c>
      <c r="BM253" s="172" t="s">
        <v>487</v>
      </c>
    </row>
    <row r="254" s="146" customFormat="true" ht="22.8" hidden="false" customHeight="true" outlineLevel="0" collapsed="false">
      <c r="B254" s="147"/>
      <c r="D254" s="148" t="s">
        <v>73</v>
      </c>
      <c r="E254" s="158" t="s">
        <v>488</v>
      </c>
      <c r="F254" s="158" t="s">
        <v>489</v>
      </c>
      <c r="I254" s="150"/>
      <c r="J254" s="159" t="n">
        <f aca="false">BK254</f>
        <v>0</v>
      </c>
      <c r="L254" s="147"/>
      <c r="M254" s="152"/>
      <c r="N254" s="153"/>
      <c r="O254" s="153"/>
      <c r="P254" s="154" t="n">
        <f aca="false">P255</f>
        <v>0</v>
      </c>
      <c r="Q254" s="153"/>
      <c r="R254" s="154" t="n">
        <f aca="false">R255</f>
        <v>0</v>
      </c>
      <c r="S254" s="153"/>
      <c r="T254" s="155" t="n">
        <f aca="false">T255</f>
        <v>0</v>
      </c>
      <c r="AR254" s="148" t="s">
        <v>148</v>
      </c>
      <c r="AT254" s="156" t="s">
        <v>73</v>
      </c>
      <c r="AU254" s="156" t="s">
        <v>79</v>
      </c>
      <c r="AY254" s="148" t="s">
        <v>121</v>
      </c>
      <c r="BK254" s="157" t="n">
        <f aca="false">BK255</f>
        <v>0</v>
      </c>
    </row>
    <row r="255" s="27" customFormat="true" ht="16.5" hidden="false" customHeight="true" outlineLevel="0" collapsed="false">
      <c r="A255" s="22"/>
      <c r="B255" s="160"/>
      <c r="C255" s="161" t="s">
        <v>490</v>
      </c>
      <c r="D255" s="161" t="s">
        <v>124</v>
      </c>
      <c r="E255" s="162" t="s">
        <v>491</v>
      </c>
      <c r="F255" s="163" t="s">
        <v>492</v>
      </c>
      <c r="G255" s="164" t="s">
        <v>168</v>
      </c>
      <c r="H255" s="165" t="n">
        <v>1</v>
      </c>
      <c r="I255" s="166"/>
      <c r="J255" s="167" t="n">
        <f aca="false">ROUND(I255*H255,2)</f>
        <v>0</v>
      </c>
      <c r="K255" s="163" t="s">
        <v>128</v>
      </c>
      <c r="L255" s="23"/>
      <c r="M255" s="168"/>
      <c r="N255" s="169" t="s">
        <v>40</v>
      </c>
      <c r="O255" s="60"/>
      <c r="P255" s="170" t="n">
        <f aca="false">O255*H255</f>
        <v>0</v>
      </c>
      <c r="Q255" s="170" t="n">
        <v>0</v>
      </c>
      <c r="R255" s="170" t="n">
        <f aca="false">Q255*H255</f>
        <v>0</v>
      </c>
      <c r="S255" s="170" t="n">
        <v>0</v>
      </c>
      <c r="T255" s="171" t="n">
        <f aca="false">S255*H255</f>
        <v>0</v>
      </c>
      <c r="U255" s="22"/>
      <c r="V255" s="22"/>
      <c r="W255" s="22"/>
      <c r="X255" s="22"/>
      <c r="Y255" s="22"/>
      <c r="Z255" s="22"/>
      <c r="AA255" s="22"/>
      <c r="AB255" s="22"/>
      <c r="AC255" s="22"/>
      <c r="AD255" s="22"/>
      <c r="AE255" s="22"/>
      <c r="AR255" s="172" t="s">
        <v>486</v>
      </c>
      <c r="AT255" s="172" t="s">
        <v>124</v>
      </c>
      <c r="AU255" s="172" t="s">
        <v>130</v>
      </c>
      <c r="AY255" s="3" t="s">
        <v>121</v>
      </c>
      <c r="BE255" s="173" t="n">
        <f aca="false">IF(N255="základní",J255,0)</f>
        <v>0</v>
      </c>
      <c r="BF255" s="173" t="n">
        <f aca="false">IF(N255="snížená",J255,0)</f>
        <v>0</v>
      </c>
      <c r="BG255" s="173" t="n">
        <f aca="false">IF(N255="zákl. přenesená",J255,0)</f>
        <v>0</v>
      </c>
      <c r="BH255" s="173" t="n">
        <f aca="false">IF(N255="sníž. přenesená",J255,0)</f>
        <v>0</v>
      </c>
      <c r="BI255" s="173" t="n">
        <f aca="false">IF(N255="nulová",J255,0)</f>
        <v>0</v>
      </c>
      <c r="BJ255" s="3" t="s">
        <v>130</v>
      </c>
      <c r="BK255" s="173" t="n">
        <f aca="false">ROUND(I255*H255,2)</f>
        <v>0</v>
      </c>
      <c r="BL255" s="3" t="s">
        <v>486</v>
      </c>
      <c r="BM255" s="172" t="s">
        <v>493</v>
      </c>
    </row>
    <row r="256" s="146" customFormat="true" ht="22.8" hidden="false" customHeight="true" outlineLevel="0" collapsed="false">
      <c r="B256" s="147"/>
      <c r="D256" s="148" t="s">
        <v>73</v>
      </c>
      <c r="E256" s="158" t="s">
        <v>494</v>
      </c>
      <c r="F256" s="158" t="s">
        <v>495</v>
      </c>
      <c r="I256" s="150"/>
      <c r="J256" s="159" t="n">
        <f aca="false">BK256</f>
        <v>0</v>
      </c>
      <c r="L256" s="147"/>
      <c r="M256" s="152"/>
      <c r="N256" s="153"/>
      <c r="O256" s="153"/>
      <c r="P256" s="154" t="n">
        <f aca="false">P257</f>
        <v>0</v>
      </c>
      <c r="Q256" s="153"/>
      <c r="R256" s="154" t="n">
        <f aca="false">R257</f>
        <v>0</v>
      </c>
      <c r="S256" s="153"/>
      <c r="T256" s="155" t="n">
        <f aca="false">T257</f>
        <v>0</v>
      </c>
      <c r="AR256" s="148" t="s">
        <v>148</v>
      </c>
      <c r="AT256" s="156" t="s">
        <v>73</v>
      </c>
      <c r="AU256" s="156" t="s">
        <v>79</v>
      </c>
      <c r="AY256" s="148" t="s">
        <v>121</v>
      </c>
      <c r="BK256" s="157" t="n">
        <f aca="false">BK257</f>
        <v>0</v>
      </c>
    </row>
    <row r="257" s="27" customFormat="true" ht="16.5" hidden="false" customHeight="true" outlineLevel="0" collapsed="false">
      <c r="A257" s="22"/>
      <c r="B257" s="160"/>
      <c r="C257" s="161" t="s">
        <v>496</v>
      </c>
      <c r="D257" s="161" t="s">
        <v>124</v>
      </c>
      <c r="E257" s="162" t="s">
        <v>497</v>
      </c>
      <c r="F257" s="163" t="s">
        <v>498</v>
      </c>
      <c r="G257" s="164" t="s">
        <v>168</v>
      </c>
      <c r="H257" s="165" t="n">
        <v>1</v>
      </c>
      <c r="I257" s="166"/>
      <c r="J257" s="167" t="n">
        <f aca="false">ROUND(I257*H257,2)</f>
        <v>0</v>
      </c>
      <c r="K257" s="163" t="s">
        <v>128</v>
      </c>
      <c r="L257" s="23"/>
      <c r="M257" s="205"/>
      <c r="N257" s="206" t="s">
        <v>40</v>
      </c>
      <c r="O257" s="207"/>
      <c r="P257" s="208" t="n">
        <f aca="false">O257*H257</f>
        <v>0</v>
      </c>
      <c r="Q257" s="208" t="n">
        <v>0</v>
      </c>
      <c r="R257" s="208" t="n">
        <f aca="false">Q257*H257</f>
        <v>0</v>
      </c>
      <c r="S257" s="208" t="n">
        <v>0</v>
      </c>
      <c r="T257" s="209" t="n">
        <f aca="false">S257*H257</f>
        <v>0</v>
      </c>
      <c r="U257" s="22"/>
      <c r="V257" s="22"/>
      <c r="W257" s="22"/>
      <c r="X257" s="22"/>
      <c r="Y257" s="22"/>
      <c r="Z257" s="22"/>
      <c r="AA257" s="22"/>
      <c r="AB257" s="22"/>
      <c r="AC257" s="22"/>
      <c r="AD257" s="22"/>
      <c r="AE257" s="22"/>
      <c r="AR257" s="172" t="s">
        <v>486</v>
      </c>
      <c r="AT257" s="172" t="s">
        <v>124</v>
      </c>
      <c r="AU257" s="172" t="s">
        <v>130</v>
      </c>
      <c r="AY257" s="3" t="s">
        <v>121</v>
      </c>
      <c r="BE257" s="173" t="n">
        <f aca="false">IF(N257="základní",J257,0)</f>
        <v>0</v>
      </c>
      <c r="BF257" s="173" t="n">
        <f aca="false">IF(N257="snížená",J257,0)</f>
        <v>0</v>
      </c>
      <c r="BG257" s="173" t="n">
        <f aca="false">IF(N257="zákl. přenesená",J257,0)</f>
        <v>0</v>
      </c>
      <c r="BH257" s="173" t="n">
        <f aca="false">IF(N257="sníž. přenesená",J257,0)</f>
        <v>0</v>
      </c>
      <c r="BI257" s="173" t="n">
        <f aca="false">IF(N257="nulová",J257,0)</f>
        <v>0</v>
      </c>
      <c r="BJ257" s="3" t="s">
        <v>130</v>
      </c>
      <c r="BK257" s="173" t="n">
        <f aca="false">ROUND(I257*H257,2)</f>
        <v>0</v>
      </c>
      <c r="BL257" s="3" t="s">
        <v>486</v>
      </c>
      <c r="BM257" s="172" t="s">
        <v>499</v>
      </c>
    </row>
    <row r="258" s="27" customFormat="true" ht="6.95" hidden="false" customHeight="true" outlineLevel="0" collapsed="false">
      <c r="A258" s="22"/>
      <c r="B258" s="44"/>
      <c r="C258" s="45"/>
      <c r="D258" s="45"/>
      <c r="E258" s="45"/>
      <c r="F258" s="45"/>
      <c r="G258" s="45"/>
      <c r="H258" s="45"/>
      <c r="I258" s="45"/>
      <c r="J258" s="45"/>
      <c r="K258" s="45"/>
      <c r="L258" s="23"/>
      <c r="M258" s="22"/>
      <c r="O258" s="22"/>
      <c r="P258" s="22"/>
      <c r="Q258" s="22"/>
      <c r="R258" s="22"/>
      <c r="S258" s="22"/>
      <c r="T258" s="22"/>
      <c r="U258" s="22"/>
      <c r="V258" s="22"/>
      <c r="W258" s="22"/>
      <c r="X258" s="22"/>
      <c r="Y258" s="22"/>
      <c r="Z258" s="22"/>
      <c r="AA258" s="22"/>
      <c r="AB258" s="22"/>
      <c r="AC258" s="22"/>
      <c r="AD258" s="22"/>
      <c r="AE258" s="22"/>
    </row>
  </sheetData>
  <autoFilter ref="C130:K257"/>
  <mergeCells count="6">
    <mergeCell ref="L2:V2"/>
    <mergeCell ref="E7:H7"/>
    <mergeCell ref="E16:H16"/>
    <mergeCell ref="E25:H25"/>
    <mergeCell ref="E85:H85"/>
    <mergeCell ref="E123:H123"/>
  </mergeCells>
  <printOptions headings="false" gridLines="false" gridLinesSet="true" horizontalCentered="false" verticalCentered="false"/>
  <pageMargins left="0.39375" right="0.39375" top="0.39375" bottom="0.39375" header="0.511805555555555" footer="0"/>
  <pageSetup paperSize="9" scale="100" firstPageNumber="0" fitToWidth="1" fitToHeight="10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</TotalTime>
  <Application>LibreOffice/6.3.4.2$Windows_X86_64 LibreOffice_project/60da17e045e08f1793c57c00ba83cdfce946d0aa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2021-07-29T10:02:06Z</dcterms:created>
  <dc:creator>Eva-TOSH\Eva</dc:creator>
  <dc:description/>
  <dc:language>cs-CZ</dc:language>
  <cp:lastModifiedBy/>
  <cp:lastPrinted>2021-08-11T10:02:11Z</cp:lastPrinted>
  <dcterms:modified xsi:type="dcterms:W3CDTF">2021-08-11T10:03:43Z</dcterms:modified>
  <cp:revision>1</cp:revision>
  <dc:subject/>
  <dc:title/>
</cp:coreProperties>
</file>